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ianca.prell\Downloads\"/>
    </mc:Choice>
  </mc:AlternateContent>
  <bookViews>
    <workbookView xWindow="0" yWindow="0" windowWidth="23040" windowHeight="8724"/>
  </bookViews>
  <sheets>
    <sheet name="P36 - Desenho" sheetId="3" r:id="rId1"/>
    <sheet name="Racionalização" sheetId="2" r:id="rId2"/>
    <sheet name="Resumo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" i="3" l="1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" i="3"/>
  <c r="O29" i="1" l="1"/>
  <c r="H29" i="1"/>
  <c r="B29" i="1"/>
  <c r="I3" i="2"/>
  <c r="O21" i="1" s="1"/>
  <c r="Q32" i="1"/>
  <c r="R32" i="1"/>
  <c r="P32" i="1"/>
  <c r="J32" i="1"/>
  <c r="K32" i="1"/>
  <c r="I32" i="1"/>
  <c r="F33" i="1"/>
  <c r="F32" i="1"/>
  <c r="E33" i="1"/>
  <c r="E32" i="1"/>
  <c r="C32" i="1"/>
  <c r="D32" i="1"/>
  <c r="C33" i="1"/>
  <c r="D33" i="1"/>
  <c r="B33" i="1"/>
  <c r="B32" i="1"/>
  <c r="J75" i="2"/>
  <c r="AR86" i="2"/>
  <c r="AR85" i="2" s="1"/>
  <c r="AR84" i="2" s="1"/>
  <c r="AR83" i="2" s="1"/>
  <c r="AR82" i="2" s="1"/>
  <c r="AR81" i="2" s="1"/>
  <c r="AR80" i="2" s="1"/>
  <c r="AR79" i="2" s="1"/>
  <c r="AR78" i="2" s="1"/>
  <c r="AR87" i="2"/>
  <c r="AS87" i="2"/>
  <c r="AT87" i="2" s="1"/>
  <c r="AU87" i="2" s="1"/>
  <c r="AV87" i="2" s="1"/>
  <c r="AW87" i="2" s="1"/>
  <c r="AX87" i="2" s="1"/>
  <c r="AY87" i="2" s="1"/>
  <c r="AS88" i="2"/>
  <c r="AT88" i="2" s="1"/>
  <c r="AU88" i="2" s="1"/>
  <c r="AV88" i="2" s="1"/>
  <c r="AW88" i="2" s="1"/>
  <c r="AX88" i="2" s="1"/>
  <c r="AY88" i="2" s="1"/>
  <c r="AI87" i="2"/>
  <c r="AJ87" i="2" s="1"/>
  <c r="AK87" i="2" s="1"/>
  <c r="AL87" i="2" s="1"/>
  <c r="AM87" i="2" s="1"/>
  <c r="AN87" i="2" s="1"/>
  <c r="AO87" i="2" s="1"/>
  <c r="AP87" i="2" s="1"/>
  <c r="AJ88" i="2"/>
  <c r="AK88" i="2" s="1"/>
  <c r="AL88" i="2" s="1"/>
  <c r="AM88" i="2" s="1"/>
  <c r="AN88" i="2" s="1"/>
  <c r="AO88" i="2" s="1"/>
  <c r="AP88" i="2" s="1"/>
  <c r="AI88" i="2"/>
  <c r="AR88" i="2"/>
  <c r="J74" i="2"/>
  <c r="J73" i="2" s="1"/>
  <c r="J72" i="2" s="1"/>
  <c r="K75" i="2"/>
  <c r="L75" i="2" s="1"/>
  <c r="M75" i="2" s="1"/>
  <c r="N75" i="2" s="1"/>
  <c r="O75" i="2" s="1"/>
  <c r="P75" i="2" s="1"/>
  <c r="Q75" i="2" s="1"/>
  <c r="J86" i="2"/>
  <c r="J85" i="2" s="1"/>
  <c r="J84" i="2" s="1"/>
  <c r="J83" i="2" s="1"/>
  <c r="J82" i="2" s="1"/>
  <c r="J81" i="2" s="1"/>
  <c r="J80" i="2" s="1"/>
  <c r="J79" i="2" s="1"/>
  <c r="J78" i="2" s="1"/>
  <c r="J77" i="2" s="1"/>
  <c r="J76" i="2" s="1"/>
  <c r="K76" i="2" s="1"/>
  <c r="L76" i="2" s="1"/>
  <c r="M76" i="2" s="1"/>
  <c r="N76" i="2" s="1"/>
  <c r="O76" i="2" s="1"/>
  <c r="P76" i="2" s="1"/>
  <c r="Q76" i="2" s="1"/>
  <c r="J87" i="2"/>
  <c r="K87" i="2" s="1"/>
  <c r="L87" i="2" s="1"/>
  <c r="M87" i="2" s="1"/>
  <c r="N87" i="2" s="1"/>
  <c r="O87" i="2" s="1"/>
  <c r="P87" i="2" s="1"/>
  <c r="Q87" i="2" s="1"/>
  <c r="L88" i="2"/>
  <c r="M88" i="2" s="1"/>
  <c r="N88" i="2" s="1"/>
  <c r="O88" i="2" s="1"/>
  <c r="P88" i="2" s="1"/>
  <c r="Q88" i="2" s="1"/>
  <c r="K88" i="2"/>
  <c r="J88" i="2"/>
  <c r="I48" i="2"/>
  <c r="B4" i="3"/>
  <c r="AD4" i="3" s="1"/>
  <c r="AI86" i="2" l="1"/>
  <c r="AI85" i="2" s="1"/>
  <c r="AI84" i="2" s="1"/>
  <c r="AI83" i="2" s="1"/>
  <c r="AI82" i="2" s="1"/>
  <c r="AI81" i="2" s="1"/>
  <c r="AI80" i="2" s="1"/>
  <c r="AR75" i="2"/>
  <c r="J71" i="2"/>
  <c r="J70" i="2" s="1"/>
  <c r="J69" i="2" s="1"/>
  <c r="J68" i="2" s="1"/>
  <c r="J67" i="2" s="1"/>
  <c r="J66" i="2" s="1"/>
  <c r="J65" i="2" s="1"/>
  <c r="J64" i="2" s="1"/>
  <c r="J63" i="2" s="1"/>
  <c r="K63" i="2" s="1"/>
  <c r="L63" i="2" s="1"/>
  <c r="M63" i="2" s="1"/>
  <c r="N63" i="2" s="1"/>
  <c r="O63" i="2" s="1"/>
  <c r="P63" i="2" s="1"/>
  <c r="Q63" i="2" s="1"/>
  <c r="J62" i="2"/>
  <c r="J61" i="2" s="1"/>
  <c r="K74" i="2"/>
  <c r="L74" i="2" s="1"/>
  <c r="M74" i="2" s="1"/>
  <c r="N74" i="2" s="1"/>
  <c r="O74" i="2" s="1"/>
  <c r="P74" i="2" s="1"/>
  <c r="Q74" i="2" s="1"/>
  <c r="AR77" i="2"/>
  <c r="AR76" i="2" s="1"/>
  <c r="AS78" i="2"/>
  <c r="AT78" i="2" s="1"/>
  <c r="AU78" i="2" s="1"/>
  <c r="AV78" i="2" s="1"/>
  <c r="AW78" i="2" s="1"/>
  <c r="AX78" i="2" s="1"/>
  <c r="AY78" i="2" s="1"/>
  <c r="H21" i="1"/>
  <c r="P21" i="1"/>
  <c r="B21" i="1"/>
  <c r="Q21" i="1"/>
  <c r="L21" i="1"/>
  <c r="R21" i="1"/>
  <c r="M21" i="1"/>
  <c r="I21" i="1"/>
  <c r="J21" i="1"/>
  <c r="S21" i="1"/>
  <c r="K21" i="1"/>
  <c r="T21" i="1"/>
  <c r="B5" i="3"/>
  <c r="AA4" i="3"/>
  <c r="AB4" i="3"/>
  <c r="AC4" i="3"/>
  <c r="AI79" i="2" l="1"/>
  <c r="AI78" i="2" s="1"/>
  <c r="AI75" i="2"/>
  <c r="AR74" i="2"/>
  <c r="AR73" i="2" s="1"/>
  <c r="AR72" i="2" s="1"/>
  <c r="S32" i="1"/>
  <c r="AD5" i="3"/>
  <c r="AC5" i="3"/>
  <c r="AA5" i="3"/>
  <c r="AB5" i="3"/>
  <c r="B6" i="3"/>
  <c r="AI74" i="2" l="1"/>
  <c r="AI73" i="2" s="1"/>
  <c r="AI72" i="2" s="1"/>
  <c r="AI71" i="2" s="1"/>
  <c r="AI70" i="2" s="1"/>
  <c r="AI69" i="2" s="1"/>
  <c r="AI68" i="2" s="1"/>
  <c r="AI67" i="2" s="1"/>
  <c r="AI66" i="2" s="1"/>
  <c r="AI65" i="2" s="1"/>
  <c r="L32" i="1"/>
  <c r="AI77" i="2"/>
  <c r="AI76" i="2" s="1"/>
  <c r="AJ78" i="2"/>
  <c r="AK78" i="2" s="1"/>
  <c r="AL78" i="2" s="1"/>
  <c r="AM78" i="2" s="1"/>
  <c r="AN78" i="2" s="1"/>
  <c r="AO78" i="2" s="1"/>
  <c r="AP78" i="2" s="1"/>
  <c r="AR62" i="2"/>
  <c r="AR71" i="2"/>
  <c r="AR70" i="2" s="1"/>
  <c r="AR69" i="2" s="1"/>
  <c r="AR68" i="2" s="1"/>
  <c r="AR67" i="2" s="1"/>
  <c r="AR66" i="2" s="1"/>
  <c r="AR65" i="2" s="1"/>
  <c r="B7" i="3"/>
  <c r="AB6" i="3"/>
  <c r="AD6" i="3"/>
  <c r="AA6" i="3"/>
  <c r="AC6" i="3"/>
  <c r="AJ65" i="2" l="1"/>
  <c r="AK65" i="2" s="1"/>
  <c r="AL65" i="2" s="1"/>
  <c r="AM65" i="2" s="1"/>
  <c r="AN65" i="2" s="1"/>
  <c r="AO65" i="2" s="1"/>
  <c r="AP65" i="2" s="1"/>
  <c r="AI64" i="2"/>
  <c r="AI63" i="2" s="1"/>
  <c r="AS65" i="2"/>
  <c r="AT65" i="2" s="1"/>
  <c r="AU65" i="2" s="1"/>
  <c r="AV65" i="2" s="1"/>
  <c r="AW65" i="2" s="1"/>
  <c r="AX65" i="2" s="1"/>
  <c r="AY65" i="2" s="1"/>
  <c r="AR64" i="2"/>
  <c r="AR63" i="2" s="1"/>
  <c r="AR61" i="2"/>
  <c r="AR60" i="2" s="1"/>
  <c r="AR59" i="2" s="1"/>
  <c r="AR58" i="2" s="1"/>
  <c r="AR57" i="2" s="1"/>
  <c r="AR56" i="2" s="1"/>
  <c r="AR55" i="2" s="1"/>
  <c r="AR54" i="2" s="1"/>
  <c r="AR53" i="2" s="1"/>
  <c r="AR52" i="2" s="1"/>
  <c r="AR51" i="2" s="1"/>
  <c r="AR50" i="2" s="1"/>
  <c r="T32" i="1"/>
  <c r="B8" i="3"/>
  <c r="AD7" i="3"/>
  <c r="AA7" i="3"/>
  <c r="AC7" i="3"/>
  <c r="AB7" i="3"/>
  <c r="AC8" i="3" l="1"/>
  <c r="B9" i="3"/>
  <c r="AB8" i="3"/>
  <c r="AA8" i="3"/>
  <c r="AD8" i="3"/>
  <c r="AA9" i="3" l="1"/>
  <c r="AD9" i="3"/>
  <c r="B10" i="3"/>
  <c r="AC9" i="3"/>
  <c r="AB9" i="3"/>
  <c r="AB10" i="3" l="1"/>
  <c r="AA10" i="3"/>
  <c r="B11" i="3"/>
  <c r="AD10" i="3"/>
  <c r="AC10" i="3"/>
  <c r="AC11" i="3" l="1"/>
  <c r="AB11" i="3"/>
  <c r="AA11" i="3"/>
  <c r="B12" i="3"/>
  <c r="AD11" i="3"/>
  <c r="AD12" i="3" l="1"/>
  <c r="AC12" i="3"/>
  <c r="AB12" i="3"/>
  <c r="AA12" i="3"/>
  <c r="B13" i="3"/>
  <c r="AD13" i="3" l="1"/>
  <c r="AC13" i="3"/>
  <c r="AB13" i="3"/>
  <c r="AA13" i="3"/>
  <c r="B14" i="3"/>
  <c r="B15" i="3" l="1"/>
  <c r="AA14" i="3"/>
  <c r="AD14" i="3"/>
  <c r="AC14" i="3"/>
  <c r="AB14" i="3"/>
  <c r="AB15" i="3" l="1"/>
  <c r="B16" i="3"/>
  <c r="AC15" i="3"/>
  <c r="AD15" i="3"/>
  <c r="AA15" i="3"/>
  <c r="AD16" i="3" l="1"/>
  <c r="B17" i="3"/>
  <c r="AB16" i="3"/>
  <c r="AA16" i="3"/>
  <c r="AC16" i="3"/>
  <c r="AA17" i="3" l="1"/>
  <c r="AD17" i="3"/>
  <c r="B18" i="3"/>
  <c r="AC17" i="3"/>
  <c r="AB17" i="3"/>
  <c r="AB18" i="3" l="1"/>
  <c r="AA18" i="3"/>
  <c r="AD18" i="3"/>
  <c r="B19" i="3"/>
  <c r="AC18" i="3"/>
  <c r="AC19" i="3" l="1"/>
  <c r="AB19" i="3"/>
  <c r="B20" i="3"/>
  <c r="AA19" i="3"/>
  <c r="AD19" i="3"/>
  <c r="AD20" i="3" l="1"/>
  <c r="AC20" i="3"/>
  <c r="AB20" i="3"/>
  <c r="AA20" i="3"/>
  <c r="B21" i="3"/>
  <c r="AD21" i="3" l="1"/>
  <c r="AC21" i="3"/>
  <c r="AA21" i="3"/>
  <c r="AB21" i="3"/>
  <c r="B22" i="3"/>
  <c r="B23" i="3" l="1"/>
  <c r="AA22" i="3"/>
  <c r="AD22" i="3"/>
  <c r="AC22" i="3"/>
  <c r="AB22" i="3"/>
  <c r="B24" i="3" l="1"/>
  <c r="AD23" i="3"/>
  <c r="AB23" i="3"/>
  <c r="AA23" i="3"/>
  <c r="AC23" i="3"/>
  <c r="AB24" i="3" l="1"/>
  <c r="B25" i="3"/>
  <c r="AA24" i="3"/>
  <c r="AD24" i="3"/>
  <c r="AC24" i="3"/>
  <c r="AD25" i="3" l="1"/>
  <c r="AC25" i="3"/>
  <c r="AB25" i="3"/>
  <c r="AA25" i="3"/>
  <c r="B26" i="3"/>
  <c r="B27" i="3" l="1"/>
  <c r="AB26" i="3"/>
  <c r="AD26" i="3"/>
  <c r="AA26" i="3"/>
  <c r="AC26" i="3"/>
  <c r="B28" i="3" l="1"/>
  <c r="AD27" i="3"/>
  <c r="AB27" i="3"/>
  <c r="AC27" i="3"/>
  <c r="AA27" i="3"/>
  <c r="AB28" i="3" l="1"/>
  <c r="AA28" i="3"/>
  <c r="AD28" i="3"/>
  <c r="B29" i="3"/>
  <c r="AC28" i="3"/>
  <c r="AD29" i="3" l="1"/>
  <c r="AC29" i="3"/>
  <c r="AB29" i="3"/>
  <c r="AA29" i="3"/>
  <c r="B30" i="3"/>
  <c r="B31" i="3" l="1"/>
  <c r="AB30" i="3"/>
  <c r="AA30" i="3"/>
  <c r="AD30" i="3"/>
  <c r="AC30" i="3"/>
  <c r="AB31" i="3" l="1"/>
  <c r="AA31" i="3"/>
  <c r="AD31" i="3"/>
  <c r="AC31" i="3"/>
  <c r="B32" i="3"/>
  <c r="B33" i="3" l="1"/>
  <c r="AD32" i="3"/>
  <c r="AC32" i="3"/>
  <c r="B34" i="3" l="1"/>
  <c r="AD33" i="3"/>
  <c r="AC33" i="3"/>
  <c r="B35" i="3" l="1"/>
  <c r="AD34" i="3"/>
  <c r="AC34" i="3"/>
  <c r="B36" i="3" l="1"/>
  <c r="AD35" i="3"/>
  <c r="AC35" i="3"/>
  <c r="B37" i="3" l="1"/>
  <c r="AD36" i="3"/>
  <c r="AC36" i="3"/>
  <c r="B38" i="3" l="1"/>
  <c r="AD37" i="3"/>
  <c r="AC37" i="3"/>
  <c r="B39" i="3" l="1"/>
  <c r="AD38" i="3"/>
  <c r="AC38" i="3"/>
  <c r="AC39" i="3" l="1"/>
  <c r="AD39" i="3"/>
  <c r="J43" i="2" l="1"/>
  <c r="K34" i="1"/>
  <c r="R85" i="2"/>
  <c r="Z85" i="2" s="1"/>
  <c r="AD45" i="2"/>
  <c r="F5" i="1"/>
  <c r="E5" i="1"/>
  <c r="D5" i="1"/>
  <c r="B5" i="1"/>
  <c r="C5" i="1"/>
  <c r="B2" i="2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D24" i="1" l="1"/>
  <c r="B10" i="1"/>
  <c r="C10" i="1"/>
  <c r="C24" i="1"/>
  <c r="B24" i="1"/>
  <c r="D10" i="1"/>
  <c r="D16" i="1" s="1"/>
  <c r="B16" i="1"/>
  <c r="K43" i="2"/>
  <c r="L43" i="2" s="1"/>
  <c r="M43" i="2" s="1"/>
  <c r="N43" i="2" s="1"/>
  <c r="O43" i="2" s="1"/>
  <c r="P43" i="2" s="1"/>
  <c r="Q43" i="2" s="1"/>
  <c r="J42" i="2"/>
  <c r="AR43" i="2"/>
  <c r="C16" i="1"/>
  <c r="AI43" i="2"/>
  <c r="J34" i="1"/>
  <c r="C34" i="1"/>
  <c r="P34" i="1"/>
  <c r="B34" i="1"/>
  <c r="I34" i="1"/>
  <c r="R34" i="1"/>
  <c r="D34" i="1"/>
  <c r="Q34" i="1"/>
  <c r="R84" i="2"/>
  <c r="Z84" i="2" s="1"/>
  <c r="AJ86" i="2"/>
  <c r="AK86" i="2" s="1"/>
  <c r="AL86" i="2" s="1"/>
  <c r="AM86" i="2" s="1"/>
  <c r="AN86" i="2" s="1"/>
  <c r="AO86" i="2" s="1"/>
  <c r="AP86" i="2" s="1"/>
  <c r="I24" i="1" l="1"/>
  <c r="J24" i="1"/>
  <c r="K24" i="1"/>
  <c r="AS85" i="2"/>
  <c r="AT85" i="2" s="1"/>
  <c r="AU85" i="2" s="1"/>
  <c r="AV85" i="2" s="1"/>
  <c r="AW85" i="2" s="1"/>
  <c r="AX85" i="2" s="1"/>
  <c r="AY85" i="2" s="1"/>
  <c r="AS86" i="2"/>
  <c r="AT86" i="2" s="1"/>
  <c r="AU86" i="2" s="1"/>
  <c r="AV86" i="2" s="1"/>
  <c r="AW86" i="2" s="1"/>
  <c r="AX86" i="2" s="1"/>
  <c r="AY86" i="2" s="1"/>
  <c r="AS84" i="2"/>
  <c r="AT84" i="2" s="1"/>
  <c r="AU84" i="2" s="1"/>
  <c r="AV84" i="2" s="1"/>
  <c r="AW84" i="2" s="1"/>
  <c r="AX84" i="2" s="1"/>
  <c r="AY84" i="2" s="1"/>
  <c r="R24" i="1"/>
  <c r="R26" i="1" s="1"/>
  <c r="AR42" i="2"/>
  <c r="Q24" i="1"/>
  <c r="Q26" i="1" s="1"/>
  <c r="P24" i="1"/>
  <c r="P26" i="1" s="1"/>
  <c r="AS43" i="2"/>
  <c r="AT43" i="2" s="1"/>
  <c r="AU43" i="2" s="1"/>
  <c r="AV43" i="2" s="1"/>
  <c r="AW43" i="2" s="1"/>
  <c r="AX43" i="2" s="1"/>
  <c r="AY43" i="2" s="1"/>
  <c r="I26" i="1"/>
  <c r="J26" i="1"/>
  <c r="K26" i="1"/>
  <c r="AI42" i="2"/>
  <c r="AJ43" i="2"/>
  <c r="AK43" i="2" s="1"/>
  <c r="AL43" i="2" s="1"/>
  <c r="AM43" i="2" s="1"/>
  <c r="AN43" i="2" s="1"/>
  <c r="AO43" i="2" s="1"/>
  <c r="AP43" i="2" s="1"/>
  <c r="K42" i="2"/>
  <c r="L42" i="2" s="1"/>
  <c r="M42" i="2" s="1"/>
  <c r="N42" i="2" s="1"/>
  <c r="O42" i="2" s="1"/>
  <c r="P42" i="2" s="1"/>
  <c r="Q42" i="2" s="1"/>
  <c r="J41" i="2"/>
  <c r="J40" i="2" s="1"/>
  <c r="J39" i="2" s="1"/>
  <c r="J38" i="2" s="1"/>
  <c r="J37" i="2" s="1"/>
  <c r="J36" i="2" s="1"/>
  <c r="J35" i="2" s="1"/>
  <c r="C26" i="1"/>
  <c r="D26" i="1"/>
  <c r="B26" i="1"/>
  <c r="S85" i="2"/>
  <c r="AA85" i="2" s="1"/>
  <c r="T85" i="2"/>
  <c r="AB85" i="2" s="1"/>
  <c r="AS83" i="2"/>
  <c r="AT83" i="2" s="1"/>
  <c r="AU83" i="2" s="1"/>
  <c r="AV83" i="2" s="1"/>
  <c r="AW83" i="2" s="1"/>
  <c r="AX83" i="2" s="1"/>
  <c r="AY83" i="2" s="1"/>
  <c r="K86" i="2"/>
  <c r="L86" i="2" s="1"/>
  <c r="M86" i="2" s="1"/>
  <c r="N86" i="2" s="1"/>
  <c r="O86" i="2" s="1"/>
  <c r="P86" i="2" s="1"/>
  <c r="Q86" i="2" s="1"/>
  <c r="U85" i="2"/>
  <c r="AC85" i="2" s="1"/>
  <c r="AJ85" i="2"/>
  <c r="AK85" i="2" s="1"/>
  <c r="AL85" i="2" s="1"/>
  <c r="AM85" i="2" s="1"/>
  <c r="AN85" i="2" s="1"/>
  <c r="AO85" i="2" s="1"/>
  <c r="AP85" i="2" s="1"/>
  <c r="AR41" i="2" l="1"/>
  <c r="AS42" i="2"/>
  <c r="AT42" i="2" s="1"/>
  <c r="AU42" i="2" s="1"/>
  <c r="AV42" i="2" s="1"/>
  <c r="AW42" i="2" s="1"/>
  <c r="AX42" i="2" s="1"/>
  <c r="AY42" i="2" s="1"/>
  <c r="J34" i="2"/>
  <c r="J33" i="2" s="1"/>
  <c r="J32" i="2" s="1"/>
  <c r="J31" i="2" s="1"/>
  <c r="J30" i="2"/>
  <c r="AI41" i="2"/>
  <c r="AI40" i="2" s="1"/>
  <c r="AI39" i="2" s="1"/>
  <c r="AI38" i="2" s="1"/>
  <c r="AI37" i="2" s="1"/>
  <c r="AI36" i="2" s="1"/>
  <c r="AI35" i="2" s="1"/>
  <c r="AJ42" i="2"/>
  <c r="AK42" i="2" s="1"/>
  <c r="AL42" i="2" s="1"/>
  <c r="AM42" i="2" s="1"/>
  <c r="AN42" i="2" s="1"/>
  <c r="AO42" i="2" s="1"/>
  <c r="AP42" i="2" s="1"/>
  <c r="AS82" i="2"/>
  <c r="AT82" i="2" s="1"/>
  <c r="AU82" i="2" s="1"/>
  <c r="AV82" i="2" s="1"/>
  <c r="AW82" i="2" s="1"/>
  <c r="AX82" i="2" s="1"/>
  <c r="AY82" i="2" s="1"/>
  <c r="K85" i="2"/>
  <c r="L85" i="2" s="1"/>
  <c r="M85" i="2" s="1"/>
  <c r="N85" i="2" s="1"/>
  <c r="O85" i="2" s="1"/>
  <c r="P85" i="2" s="1"/>
  <c r="Q85" i="2" s="1"/>
  <c r="R83" i="2"/>
  <c r="Z83" i="2" s="1"/>
  <c r="S84" i="2"/>
  <c r="AA84" i="2" s="1"/>
  <c r="AJ84" i="2"/>
  <c r="AK84" i="2" s="1"/>
  <c r="AL84" i="2" s="1"/>
  <c r="AM84" i="2" s="1"/>
  <c r="AN84" i="2" s="1"/>
  <c r="AO84" i="2" s="1"/>
  <c r="AP84" i="2" s="1"/>
  <c r="V85" i="2"/>
  <c r="AD85" i="2" s="1"/>
  <c r="E24" i="1" l="1"/>
  <c r="E10" i="1"/>
  <c r="AJ41" i="2"/>
  <c r="AK41" i="2" s="1"/>
  <c r="AL41" i="2" s="1"/>
  <c r="AM41" i="2" s="1"/>
  <c r="AN41" i="2" s="1"/>
  <c r="AO41" i="2" s="1"/>
  <c r="AP41" i="2" s="1"/>
  <c r="J29" i="2"/>
  <c r="J28" i="2" s="1"/>
  <c r="J27" i="2" s="1"/>
  <c r="J26" i="2" s="1"/>
  <c r="J25" i="2" s="1"/>
  <c r="J24" i="2" s="1"/>
  <c r="J23" i="2" s="1"/>
  <c r="J22" i="2" s="1"/>
  <c r="J17" i="2" s="1"/>
  <c r="F10" i="1" s="1"/>
  <c r="AR40" i="2"/>
  <c r="AS41" i="2"/>
  <c r="AT41" i="2" s="1"/>
  <c r="AU41" i="2" s="1"/>
  <c r="AV41" i="2" s="1"/>
  <c r="AW41" i="2" s="1"/>
  <c r="AX41" i="2" s="1"/>
  <c r="AY41" i="2" s="1"/>
  <c r="AI34" i="2"/>
  <c r="AI33" i="2" s="1"/>
  <c r="AI32" i="2" s="1"/>
  <c r="AI30" i="2"/>
  <c r="L24" i="1" s="1"/>
  <c r="AJ40" i="2"/>
  <c r="AK40" i="2" s="1"/>
  <c r="AL40" i="2" s="1"/>
  <c r="AM40" i="2" s="1"/>
  <c r="AN40" i="2" s="1"/>
  <c r="AO40" i="2" s="1"/>
  <c r="AP40" i="2" s="1"/>
  <c r="AS81" i="2"/>
  <c r="AT81" i="2" s="1"/>
  <c r="AU81" i="2" s="1"/>
  <c r="AV81" i="2" s="1"/>
  <c r="AW81" i="2" s="1"/>
  <c r="AX81" i="2" s="1"/>
  <c r="AY81" i="2" s="1"/>
  <c r="T84" i="2"/>
  <c r="AB84" i="2" s="1"/>
  <c r="K84" i="2"/>
  <c r="L84" i="2" s="1"/>
  <c r="M84" i="2" s="1"/>
  <c r="N84" i="2" s="1"/>
  <c r="O84" i="2" s="1"/>
  <c r="P84" i="2" s="1"/>
  <c r="Q84" i="2" s="1"/>
  <c r="R82" i="2"/>
  <c r="Z82" i="2" s="1"/>
  <c r="S83" i="2"/>
  <c r="AA83" i="2" s="1"/>
  <c r="AJ83" i="2"/>
  <c r="AK83" i="2" s="1"/>
  <c r="AL83" i="2" s="1"/>
  <c r="AM83" i="2" s="1"/>
  <c r="AN83" i="2" s="1"/>
  <c r="AO83" i="2" s="1"/>
  <c r="AP83" i="2" s="1"/>
  <c r="W85" i="2"/>
  <c r="AE85" i="2" s="1"/>
  <c r="J21" i="2" l="1"/>
  <c r="J20" i="2" s="1"/>
  <c r="J19" i="2" s="1"/>
  <c r="J18" i="2" s="1"/>
  <c r="AR39" i="2"/>
  <c r="AS40" i="2"/>
  <c r="AT40" i="2" s="1"/>
  <c r="AU40" i="2" s="1"/>
  <c r="AV40" i="2" s="1"/>
  <c r="AW40" i="2" s="1"/>
  <c r="AX40" i="2" s="1"/>
  <c r="AY40" i="2" s="1"/>
  <c r="AI29" i="2"/>
  <c r="AJ30" i="2"/>
  <c r="AK30" i="2" s="1"/>
  <c r="AL30" i="2" s="1"/>
  <c r="AM30" i="2" s="1"/>
  <c r="AN30" i="2" s="1"/>
  <c r="AO30" i="2" s="1"/>
  <c r="AP30" i="2" s="1"/>
  <c r="AI31" i="2"/>
  <c r="AJ31" i="2" s="1"/>
  <c r="AK31" i="2" s="1"/>
  <c r="AL31" i="2" s="1"/>
  <c r="AM31" i="2" s="1"/>
  <c r="AN31" i="2" s="1"/>
  <c r="AO31" i="2" s="1"/>
  <c r="AP31" i="2" s="1"/>
  <c r="AJ32" i="2"/>
  <c r="AK32" i="2" s="1"/>
  <c r="AL32" i="2" s="1"/>
  <c r="AM32" i="2" s="1"/>
  <c r="AN32" i="2" s="1"/>
  <c r="AO32" i="2" s="1"/>
  <c r="AP32" i="2" s="1"/>
  <c r="AJ39" i="2"/>
  <c r="AK39" i="2" s="1"/>
  <c r="AL39" i="2" s="1"/>
  <c r="AM39" i="2" s="1"/>
  <c r="AN39" i="2" s="1"/>
  <c r="AO39" i="2" s="1"/>
  <c r="AP39" i="2" s="1"/>
  <c r="AS80" i="2"/>
  <c r="AT80" i="2" s="1"/>
  <c r="AU80" i="2" s="1"/>
  <c r="AV80" i="2" s="1"/>
  <c r="AW80" i="2" s="1"/>
  <c r="AX80" i="2" s="1"/>
  <c r="AY80" i="2" s="1"/>
  <c r="AS74" i="2"/>
  <c r="AT74" i="2" s="1"/>
  <c r="AU74" i="2" s="1"/>
  <c r="AV74" i="2" s="1"/>
  <c r="AW74" i="2" s="1"/>
  <c r="AX74" i="2" s="1"/>
  <c r="AY74" i="2" s="1"/>
  <c r="T83" i="2"/>
  <c r="AB83" i="2" s="1"/>
  <c r="K83" i="2"/>
  <c r="L83" i="2" s="1"/>
  <c r="M83" i="2" s="1"/>
  <c r="N83" i="2" s="1"/>
  <c r="O83" i="2" s="1"/>
  <c r="P83" i="2" s="1"/>
  <c r="Q83" i="2" s="1"/>
  <c r="R81" i="2"/>
  <c r="Z81" i="2" s="1"/>
  <c r="S82" i="2"/>
  <c r="AA82" i="2" s="1"/>
  <c r="U84" i="2"/>
  <c r="AC84" i="2" s="1"/>
  <c r="AJ82" i="2"/>
  <c r="AK82" i="2" s="1"/>
  <c r="AL82" i="2" s="1"/>
  <c r="AM82" i="2" s="1"/>
  <c r="AN82" i="2" s="1"/>
  <c r="AO82" i="2" s="1"/>
  <c r="AP82" i="2" s="1"/>
  <c r="X85" i="2"/>
  <c r="AF85" i="2" s="1"/>
  <c r="I25" i="1" l="1"/>
  <c r="K25" i="1"/>
  <c r="J25" i="1"/>
  <c r="AR38" i="2"/>
  <c r="AS39" i="2"/>
  <c r="AT39" i="2" s="1"/>
  <c r="AU39" i="2" s="1"/>
  <c r="AV39" i="2" s="1"/>
  <c r="AW39" i="2" s="1"/>
  <c r="AX39" i="2" s="1"/>
  <c r="AY39" i="2" s="1"/>
  <c r="AJ29" i="2"/>
  <c r="AK29" i="2" s="1"/>
  <c r="AL29" i="2" s="1"/>
  <c r="AM29" i="2" s="1"/>
  <c r="AN29" i="2" s="1"/>
  <c r="AO29" i="2" s="1"/>
  <c r="AP29" i="2" s="1"/>
  <c r="AI28" i="2"/>
  <c r="AJ38" i="2"/>
  <c r="AK38" i="2" s="1"/>
  <c r="AL38" i="2" s="1"/>
  <c r="AM38" i="2" s="1"/>
  <c r="AN38" i="2" s="1"/>
  <c r="AO38" i="2" s="1"/>
  <c r="AP38" i="2" s="1"/>
  <c r="S34" i="1"/>
  <c r="AS73" i="2"/>
  <c r="AT73" i="2" s="1"/>
  <c r="AU73" i="2" s="1"/>
  <c r="AV73" i="2" s="1"/>
  <c r="AW73" i="2" s="1"/>
  <c r="AX73" i="2" s="1"/>
  <c r="AY73" i="2" s="1"/>
  <c r="AS79" i="2"/>
  <c r="AT79" i="2" s="1"/>
  <c r="AU79" i="2" s="1"/>
  <c r="AV79" i="2" s="1"/>
  <c r="AW79" i="2" s="1"/>
  <c r="AX79" i="2" s="1"/>
  <c r="AY79" i="2" s="1"/>
  <c r="T82" i="2"/>
  <c r="AB82" i="2" s="1"/>
  <c r="K82" i="2"/>
  <c r="L82" i="2" s="1"/>
  <c r="M82" i="2" s="1"/>
  <c r="N82" i="2" s="1"/>
  <c r="O82" i="2" s="1"/>
  <c r="P82" i="2" s="1"/>
  <c r="Q82" i="2" s="1"/>
  <c r="R80" i="2"/>
  <c r="Z80" i="2" s="1"/>
  <c r="V84" i="2"/>
  <c r="AD84" i="2" s="1"/>
  <c r="S81" i="2"/>
  <c r="AA81" i="2" s="1"/>
  <c r="U83" i="2"/>
  <c r="AC83" i="2" s="1"/>
  <c r="Y85" i="2"/>
  <c r="AG85" i="2" s="1"/>
  <c r="AJ81" i="2"/>
  <c r="AK81" i="2" s="1"/>
  <c r="AL81" i="2" s="1"/>
  <c r="AM81" i="2" s="1"/>
  <c r="AN81" i="2" s="1"/>
  <c r="AO81" i="2" s="1"/>
  <c r="AP81" i="2" s="1"/>
  <c r="AR37" i="2" l="1"/>
  <c r="AS38" i="2"/>
  <c r="AT38" i="2" s="1"/>
  <c r="AU38" i="2" s="1"/>
  <c r="AV38" i="2" s="1"/>
  <c r="AW38" i="2" s="1"/>
  <c r="AX38" i="2" s="1"/>
  <c r="AY38" i="2" s="1"/>
  <c r="AI27" i="2"/>
  <c r="AJ28" i="2"/>
  <c r="AK28" i="2" s="1"/>
  <c r="AL28" i="2" s="1"/>
  <c r="AM28" i="2" s="1"/>
  <c r="AN28" i="2" s="1"/>
  <c r="AO28" i="2" s="1"/>
  <c r="AP28" i="2" s="1"/>
  <c r="AJ37" i="2"/>
  <c r="AK37" i="2" s="1"/>
  <c r="AL37" i="2" s="1"/>
  <c r="AM37" i="2" s="1"/>
  <c r="AN37" i="2" s="1"/>
  <c r="AO37" i="2" s="1"/>
  <c r="AP37" i="2" s="1"/>
  <c r="AS77" i="2"/>
  <c r="AT77" i="2" s="1"/>
  <c r="AU77" i="2" s="1"/>
  <c r="AV77" i="2" s="1"/>
  <c r="AW77" i="2" s="1"/>
  <c r="AX77" i="2" s="1"/>
  <c r="AY77" i="2" s="1"/>
  <c r="AS72" i="2"/>
  <c r="AT72" i="2" s="1"/>
  <c r="AU72" i="2" s="1"/>
  <c r="AV72" i="2" s="1"/>
  <c r="AW72" i="2" s="1"/>
  <c r="AX72" i="2" s="1"/>
  <c r="AY72" i="2" s="1"/>
  <c r="W84" i="2"/>
  <c r="AE84" i="2" s="1"/>
  <c r="K81" i="2"/>
  <c r="L81" i="2" s="1"/>
  <c r="M81" i="2" s="1"/>
  <c r="N81" i="2" s="1"/>
  <c r="O81" i="2" s="1"/>
  <c r="P81" i="2" s="1"/>
  <c r="Q81" i="2" s="1"/>
  <c r="R79" i="2"/>
  <c r="Z79" i="2" s="1"/>
  <c r="V83" i="2"/>
  <c r="AD83" i="2" s="1"/>
  <c r="E34" i="1"/>
  <c r="S80" i="2"/>
  <c r="AA80" i="2" s="1"/>
  <c r="T81" i="2"/>
  <c r="AB81" i="2" s="1"/>
  <c r="U82" i="2"/>
  <c r="AC82" i="2" s="1"/>
  <c r="AJ80" i="2"/>
  <c r="AK80" i="2" s="1"/>
  <c r="AL80" i="2" s="1"/>
  <c r="AM80" i="2" s="1"/>
  <c r="AN80" i="2" s="1"/>
  <c r="AO80" i="2" s="1"/>
  <c r="AP80" i="2" s="1"/>
  <c r="L34" i="1" l="1"/>
  <c r="AJ74" i="2"/>
  <c r="AK74" i="2" s="1"/>
  <c r="AL74" i="2" s="1"/>
  <c r="AM74" i="2" s="1"/>
  <c r="AN74" i="2" s="1"/>
  <c r="AO74" i="2" s="1"/>
  <c r="AP74" i="2" s="1"/>
  <c r="AR36" i="2"/>
  <c r="AS37" i="2"/>
  <c r="AT37" i="2" s="1"/>
  <c r="AU37" i="2" s="1"/>
  <c r="AV37" i="2" s="1"/>
  <c r="AW37" i="2" s="1"/>
  <c r="AX37" i="2" s="1"/>
  <c r="AY37" i="2" s="1"/>
  <c r="AI26" i="2"/>
  <c r="AJ27" i="2"/>
  <c r="AK27" i="2" s="1"/>
  <c r="AL27" i="2" s="1"/>
  <c r="AM27" i="2" s="1"/>
  <c r="AN27" i="2" s="1"/>
  <c r="AO27" i="2" s="1"/>
  <c r="AP27" i="2" s="1"/>
  <c r="AJ36" i="2"/>
  <c r="AK36" i="2" s="1"/>
  <c r="AL36" i="2" s="1"/>
  <c r="AM36" i="2" s="1"/>
  <c r="AN36" i="2" s="1"/>
  <c r="AO36" i="2" s="1"/>
  <c r="AP36" i="2" s="1"/>
  <c r="R72" i="2"/>
  <c r="Z72" i="2" s="1"/>
  <c r="S72" i="2"/>
  <c r="AA72" i="2" s="1"/>
  <c r="AS71" i="2"/>
  <c r="AT71" i="2" s="1"/>
  <c r="AU71" i="2" s="1"/>
  <c r="AV71" i="2" s="1"/>
  <c r="AW71" i="2" s="1"/>
  <c r="AX71" i="2" s="1"/>
  <c r="AY71" i="2" s="1"/>
  <c r="AS76" i="2"/>
  <c r="AT76" i="2" s="1"/>
  <c r="AU76" i="2" s="1"/>
  <c r="AV76" i="2" s="1"/>
  <c r="AW76" i="2" s="1"/>
  <c r="AX76" i="2" s="1"/>
  <c r="AY76" i="2" s="1"/>
  <c r="L26" i="1"/>
  <c r="T80" i="2"/>
  <c r="AB80" i="2" s="1"/>
  <c r="K80" i="2"/>
  <c r="L80" i="2" s="1"/>
  <c r="M80" i="2" s="1"/>
  <c r="N80" i="2" s="1"/>
  <c r="O80" i="2" s="1"/>
  <c r="P80" i="2" s="1"/>
  <c r="Q80" i="2" s="1"/>
  <c r="R78" i="2"/>
  <c r="Z78" i="2" s="1"/>
  <c r="V82" i="2"/>
  <c r="AD82" i="2" s="1"/>
  <c r="W83" i="2"/>
  <c r="AE83" i="2" s="1"/>
  <c r="S79" i="2"/>
  <c r="AA79" i="2" s="1"/>
  <c r="U81" i="2"/>
  <c r="AC81" i="2" s="1"/>
  <c r="X84" i="2"/>
  <c r="AF84" i="2" s="1"/>
  <c r="AJ79" i="2"/>
  <c r="AK79" i="2" s="1"/>
  <c r="AL79" i="2" s="1"/>
  <c r="AM79" i="2" s="1"/>
  <c r="AN79" i="2" s="1"/>
  <c r="AO79" i="2" s="1"/>
  <c r="AP79" i="2" s="1"/>
  <c r="P33" i="1" l="1"/>
  <c r="Q33" i="1"/>
  <c r="R33" i="1"/>
  <c r="AJ73" i="2"/>
  <c r="AK73" i="2" s="1"/>
  <c r="AL73" i="2" s="1"/>
  <c r="AM73" i="2" s="1"/>
  <c r="AN73" i="2" s="1"/>
  <c r="AO73" i="2" s="1"/>
  <c r="AP73" i="2" s="1"/>
  <c r="R71" i="2"/>
  <c r="Z71" i="2" s="1"/>
  <c r="K73" i="2"/>
  <c r="L73" i="2" s="1"/>
  <c r="M73" i="2" s="1"/>
  <c r="N73" i="2" s="1"/>
  <c r="O73" i="2" s="1"/>
  <c r="P73" i="2" s="1"/>
  <c r="Q73" i="2" s="1"/>
  <c r="AR35" i="2"/>
  <c r="AS36" i="2"/>
  <c r="AT36" i="2" s="1"/>
  <c r="AU36" i="2" s="1"/>
  <c r="AV36" i="2" s="1"/>
  <c r="AW36" i="2" s="1"/>
  <c r="AX36" i="2" s="1"/>
  <c r="AY36" i="2" s="1"/>
  <c r="AJ26" i="2"/>
  <c r="AK26" i="2" s="1"/>
  <c r="AL26" i="2" s="1"/>
  <c r="AM26" i="2" s="1"/>
  <c r="AN26" i="2" s="1"/>
  <c r="AO26" i="2" s="1"/>
  <c r="AP26" i="2" s="1"/>
  <c r="AI25" i="2"/>
  <c r="AJ35" i="2"/>
  <c r="AK35" i="2" s="1"/>
  <c r="AL35" i="2" s="1"/>
  <c r="AM35" i="2" s="1"/>
  <c r="AN35" i="2" s="1"/>
  <c r="AO35" i="2" s="1"/>
  <c r="AP35" i="2" s="1"/>
  <c r="AS75" i="2"/>
  <c r="AT75" i="2" s="1"/>
  <c r="AU75" i="2" s="1"/>
  <c r="AV75" i="2" s="1"/>
  <c r="AW75" i="2" s="1"/>
  <c r="AX75" i="2" s="1"/>
  <c r="AY75" i="2" s="1"/>
  <c r="AS70" i="2"/>
  <c r="AT70" i="2" s="1"/>
  <c r="AU70" i="2" s="1"/>
  <c r="AV70" i="2" s="1"/>
  <c r="AW70" i="2" s="1"/>
  <c r="AX70" i="2" s="1"/>
  <c r="AY70" i="2" s="1"/>
  <c r="Y84" i="2"/>
  <c r="AG84" i="2" s="1"/>
  <c r="V81" i="2"/>
  <c r="AD81" i="2" s="1"/>
  <c r="K79" i="2"/>
  <c r="L79" i="2" s="1"/>
  <c r="M79" i="2" s="1"/>
  <c r="N79" i="2" s="1"/>
  <c r="O79" i="2" s="1"/>
  <c r="P79" i="2" s="1"/>
  <c r="Q79" i="2" s="1"/>
  <c r="R77" i="2"/>
  <c r="Z77" i="2" s="1"/>
  <c r="W82" i="2"/>
  <c r="AE82" i="2" s="1"/>
  <c r="S71" i="2"/>
  <c r="AA71" i="2" s="1"/>
  <c r="T79" i="2"/>
  <c r="AB79" i="2" s="1"/>
  <c r="S78" i="2"/>
  <c r="AA78" i="2" s="1"/>
  <c r="T72" i="2"/>
  <c r="AB72" i="2" s="1"/>
  <c r="X83" i="2"/>
  <c r="AF83" i="2" s="1"/>
  <c r="Y83" i="2"/>
  <c r="AG83" i="2" s="1"/>
  <c r="U80" i="2"/>
  <c r="AC80" i="2" s="1"/>
  <c r="AJ71" i="2"/>
  <c r="AK71" i="2" s="1"/>
  <c r="AL71" i="2" s="1"/>
  <c r="AM71" i="2" s="1"/>
  <c r="AN71" i="2" s="1"/>
  <c r="AO71" i="2" s="1"/>
  <c r="AP71" i="2" s="1"/>
  <c r="AJ77" i="2"/>
  <c r="AK77" i="2" s="1"/>
  <c r="AL77" i="2" s="1"/>
  <c r="AM77" i="2" s="1"/>
  <c r="AN77" i="2" s="1"/>
  <c r="AO77" i="2" s="1"/>
  <c r="AP77" i="2" s="1"/>
  <c r="AJ72" i="2" l="1"/>
  <c r="AK72" i="2" s="1"/>
  <c r="AL72" i="2" s="1"/>
  <c r="AM72" i="2" s="1"/>
  <c r="AN72" i="2" s="1"/>
  <c r="AO72" i="2" s="1"/>
  <c r="AP72" i="2" s="1"/>
  <c r="AI62" i="2"/>
  <c r="K72" i="2"/>
  <c r="L72" i="2" s="1"/>
  <c r="M72" i="2" s="1"/>
  <c r="N72" i="2" s="1"/>
  <c r="O72" i="2" s="1"/>
  <c r="P72" i="2" s="1"/>
  <c r="Q72" i="2" s="1"/>
  <c r="R70" i="2"/>
  <c r="Z70" i="2" s="1"/>
  <c r="AR34" i="2"/>
  <c r="AR30" i="2"/>
  <c r="AS35" i="2"/>
  <c r="AT35" i="2" s="1"/>
  <c r="AU35" i="2" s="1"/>
  <c r="AV35" i="2" s="1"/>
  <c r="AW35" i="2" s="1"/>
  <c r="AX35" i="2" s="1"/>
  <c r="AY35" i="2" s="1"/>
  <c r="AJ25" i="2"/>
  <c r="AK25" i="2" s="1"/>
  <c r="AL25" i="2" s="1"/>
  <c r="AM25" i="2" s="1"/>
  <c r="AN25" i="2" s="1"/>
  <c r="AO25" i="2" s="1"/>
  <c r="AP25" i="2" s="1"/>
  <c r="AI24" i="2"/>
  <c r="AJ34" i="2"/>
  <c r="AK34" i="2" s="1"/>
  <c r="AL34" i="2" s="1"/>
  <c r="AM34" i="2" s="1"/>
  <c r="AN34" i="2" s="1"/>
  <c r="AO34" i="2" s="1"/>
  <c r="AP34" i="2" s="1"/>
  <c r="AJ33" i="2"/>
  <c r="AK33" i="2" s="1"/>
  <c r="AL33" i="2" s="1"/>
  <c r="AM33" i="2" s="1"/>
  <c r="AN33" i="2" s="1"/>
  <c r="AO33" i="2" s="1"/>
  <c r="AP33" i="2" s="1"/>
  <c r="AS69" i="2"/>
  <c r="AT69" i="2" s="1"/>
  <c r="AU69" i="2" s="1"/>
  <c r="AV69" i="2" s="1"/>
  <c r="AW69" i="2" s="1"/>
  <c r="AX69" i="2" s="1"/>
  <c r="AY69" i="2" s="1"/>
  <c r="R35" i="1"/>
  <c r="Q35" i="1"/>
  <c r="K71" i="2"/>
  <c r="L71" i="2" s="1"/>
  <c r="M71" i="2" s="1"/>
  <c r="N71" i="2" s="1"/>
  <c r="O71" i="2" s="1"/>
  <c r="P71" i="2" s="1"/>
  <c r="Q71" i="2" s="1"/>
  <c r="R69" i="2"/>
  <c r="Z69" i="2" s="1"/>
  <c r="X82" i="2"/>
  <c r="AF82" i="2" s="1"/>
  <c r="Y82" i="2"/>
  <c r="AG82" i="2" s="1"/>
  <c r="S70" i="2"/>
  <c r="AA70" i="2" s="1"/>
  <c r="T78" i="2"/>
  <c r="AB78" i="2" s="1"/>
  <c r="W81" i="2"/>
  <c r="AE81" i="2" s="1"/>
  <c r="U72" i="2"/>
  <c r="AC72" i="2" s="1"/>
  <c r="V80" i="2"/>
  <c r="AD80" i="2" s="1"/>
  <c r="U79" i="2"/>
  <c r="AC79" i="2" s="1"/>
  <c r="K78" i="2"/>
  <c r="L78" i="2" s="1"/>
  <c r="M78" i="2" s="1"/>
  <c r="N78" i="2" s="1"/>
  <c r="O78" i="2" s="1"/>
  <c r="P78" i="2" s="1"/>
  <c r="Q78" i="2" s="1"/>
  <c r="R75" i="2"/>
  <c r="Z75" i="2" s="1"/>
  <c r="T71" i="2"/>
  <c r="AB71" i="2" s="1"/>
  <c r="S77" i="2"/>
  <c r="AA77" i="2" s="1"/>
  <c r="AJ76" i="2"/>
  <c r="AK76" i="2" s="1"/>
  <c r="AL76" i="2" s="1"/>
  <c r="AM76" i="2" s="1"/>
  <c r="AN76" i="2" s="1"/>
  <c r="AO76" i="2" s="1"/>
  <c r="AP76" i="2" s="1"/>
  <c r="AJ70" i="2"/>
  <c r="AK70" i="2" s="1"/>
  <c r="AL70" i="2" s="1"/>
  <c r="AM70" i="2" s="1"/>
  <c r="AN70" i="2" s="1"/>
  <c r="AO70" i="2" s="1"/>
  <c r="AP70" i="2" s="1"/>
  <c r="J33" i="1" l="1"/>
  <c r="I33" i="1"/>
  <c r="K33" i="1"/>
  <c r="AI61" i="2"/>
  <c r="M32" i="1"/>
  <c r="AR29" i="2"/>
  <c r="AR28" i="2" s="1"/>
  <c r="S24" i="1"/>
  <c r="AR33" i="2"/>
  <c r="AS34" i="2"/>
  <c r="AT34" i="2" s="1"/>
  <c r="AU34" i="2" s="1"/>
  <c r="AV34" i="2" s="1"/>
  <c r="AW34" i="2" s="1"/>
  <c r="AX34" i="2" s="1"/>
  <c r="AY34" i="2" s="1"/>
  <c r="AJ24" i="2"/>
  <c r="AK24" i="2" s="1"/>
  <c r="AL24" i="2" s="1"/>
  <c r="AM24" i="2" s="1"/>
  <c r="AN24" i="2" s="1"/>
  <c r="AO24" i="2" s="1"/>
  <c r="AP24" i="2" s="1"/>
  <c r="AI23" i="2"/>
  <c r="K27" i="1"/>
  <c r="AS68" i="2"/>
  <c r="AT68" i="2" s="1"/>
  <c r="AU68" i="2" s="1"/>
  <c r="AV68" i="2" s="1"/>
  <c r="AW68" i="2" s="1"/>
  <c r="AX68" i="2" s="1"/>
  <c r="AY68" i="2" s="1"/>
  <c r="T70" i="2"/>
  <c r="AB70" i="2" s="1"/>
  <c r="X81" i="2"/>
  <c r="AF81" i="2" s="1"/>
  <c r="Y81" i="2"/>
  <c r="AG81" i="2" s="1"/>
  <c r="V79" i="2"/>
  <c r="AD79" i="2" s="1"/>
  <c r="V72" i="2"/>
  <c r="AD72" i="2" s="1"/>
  <c r="K77" i="2"/>
  <c r="L77" i="2" s="1"/>
  <c r="M77" i="2" s="1"/>
  <c r="N77" i="2" s="1"/>
  <c r="O77" i="2" s="1"/>
  <c r="P77" i="2" s="1"/>
  <c r="Q77" i="2" s="1"/>
  <c r="R74" i="2"/>
  <c r="Z74" i="2" s="1"/>
  <c r="T77" i="2"/>
  <c r="AB77" i="2" s="1"/>
  <c r="U78" i="2"/>
  <c r="AC78" i="2" s="1"/>
  <c r="U71" i="2"/>
  <c r="AC71" i="2" s="1"/>
  <c r="K70" i="2"/>
  <c r="L70" i="2" s="1"/>
  <c r="M70" i="2" s="1"/>
  <c r="N70" i="2" s="1"/>
  <c r="O70" i="2" s="1"/>
  <c r="P70" i="2" s="1"/>
  <c r="Q70" i="2" s="1"/>
  <c r="R68" i="2"/>
  <c r="Z68" i="2" s="1"/>
  <c r="S75" i="2"/>
  <c r="AA75" i="2" s="1"/>
  <c r="W80" i="2"/>
  <c r="AE80" i="2" s="1"/>
  <c r="S69" i="2"/>
  <c r="AA69" i="2" s="1"/>
  <c r="AJ69" i="2"/>
  <c r="AK69" i="2" s="1"/>
  <c r="AL69" i="2" s="1"/>
  <c r="AM69" i="2" s="1"/>
  <c r="AN69" i="2" s="1"/>
  <c r="AO69" i="2" s="1"/>
  <c r="AP69" i="2" s="1"/>
  <c r="AJ75" i="2"/>
  <c r="AK75" i="2" s="1"/>
  <c r="AL75" i="2" s="1"/>
  <c r="AM75" i="2" s="1"/>
  <c r="AN75" i="2" s="1"/>
  <c r="AO75" i="2" s="1"/>
  <c r="AP75" i="2" s="1"/>
  <c r="P35" i="1"/>
  <c r="S26" i="1" l="1"/>
  <c r="AR32" i="2"/>
  <c r="AS33" i="2"/>
  <c r="AT33" i="2" s="1"/>
  <c r="AU33" i="2" s="1"/>
  <c r="AV33" i="2" s="1"/>
  <c r="AW33" i="2" s="1"/>
  <c r="AX33" i="2" s="1"/>
  <c r="AY33" i="2" s="1"/>
  <c r="AR27" i="2"/>
  <c r="AS28" i="2"/>
  <c r="AT28" i="2" s="1"/>
  <c r="AU28" i="2" s="1"/>
  <c r="AV28" i="2" s="1"/>
  <c r="AW28" i="2" s="1"/>
  <c r="AX28" i="2" s="1"/>
  <c r="AY28" i="2" s="1"/>
  <c r="AJ23" i="2"/>
  <c r="AK23" i="2" s="1"/>
  <c r="AL23" i="2" s="1"/>
  <c r="AM23" i="2" s="1"/>
  <c r="AN23" i="2" s="1"/>
  <c r="AO23" i="2" s="1"/>
  <c r="AP23" i="2" s="1"/>
  <c r="AI22" i="2"/>
  <c r="AI17" i="2" s="1"/>
  <c r="M24" i="1" s="1"/>
  <c r="J27" i="1"/>
  <c r="I27" i="1"/>
  <c r="AS30" i="2"/>
  <c r="AT30" i="2" s="1"/>
  <c r="AU30" i="2" s="1"/>
  <c r="AV30" i="2" s="1"/>
  <c r="AW30" i="2" s="1"/>
  <c r="AX30" i="2" s="1"/>
  <c r="AY30" i="2" s="1"/>
  <c r="AS29" i="2"/>
  <c r="AT29" i="2" s="1"/>
  <c r="AU29" i="2" s="1"/>
  <c r="AV29" i="2" s="1"/>
  <c r="AW29" i="2" s="1"/>
  <c r="AX29" i="2" s="1"/>
  <c r="AY29" i="2" s="1"/>
  <c r="J35" i="1"/>
  <c r="I35" i="1"/>
  <c r="K35" i="1"/>
  <c r="AS67" i="2"/>
  <c r="AT67" i="2" s="1"/>
  <c r="AU67" i="2" s="1"/>
  <c r="AV67" i="2" s="1"/>
  <c r="AW67" i="2" s="1"/>
  <c r="AX67" i="2" s="1"/>
  <c r="AY67" i="2" s="1"/>
  <c r="W79" i="2"/>
  <c r="AE79" i="2" s="1"/>
  <c r="S68" i="2"/>
  <c r="AA68" i="2" s="1"/>
  <c r="K69" i="2"/>
  <c r="L69" i="2" s="1"/>
  <c r="M69" i="2" s="1"/>
  <c r="N69" i="2" s="1"/>
  <c r="O69" i="2" s="1"/>
  <c r="P69" i="2" s="1"/>
  <c r="Q69" i="2" s="1"/>
  <c r="R67" i="2"/>
  <c r="Z67" i="2" s="1"/>
  <c r="V78" i="2"/>
  <c r="AD78" i="2" s="1"/>
  <c r="U77" i="2"/>
  <c r="AC77" i="2" s="1"/>
  <c r="T69" i="2"/>
  <c r="AB69" i="2" s="1"/>
  <c r="V71" i="2"/>
  <c r="AD71" i="2" s="1"/>
  <c r="S74" i="2"/>
  <c r="AA74" i="2" s="1"/>
  <c r="T75" i="2"/>
  <c r="AB75" i="2" s="1"/>
  <c r="R73" i="2"/>
  <c r="Z73" i="2" s="1"/>
  <c r="X80" i="2"/>
  <c r="AF80" i="2" s="1"/>
  <c r="W72" i="2"/>
  <c r="AE72" i="2" s="1"/>
  <c r="U70" i="2"/>
  <c r="AC70" i="2" s="1"/>
  <c r="AJ68" i="2"/>
  <c r="AK68" i="2" s="1"/>
  <c r="AL68" i="2" s="1"/>
  <c r="AM68" i="2" s="1"/>
  <c r="AN68" i="2" s="1"/>
  <c r="AO68" i="2" s="1"/>
  <c r="AP68" i="2" s="1"/>
  <c r="AR26" i="2" l="1"/>
  <c r="AS27" i="2"/>
  <c r="AT27" i="2" s="1"/>
  <c r="AU27" i="2" s="1"/>
  <c r="AV27" i="2" s="1"/>
  <c r="AW27" i="2" s="1"/>
  <c r="AX27" i="2" s="1"/>
  <c r="AY27" i="2" s="1"/>
  <c r="AR31" i="2"/>
  <c r="AS31" i="2" s="1"/>
  <c r="AT31" i="2" s="1"/>
  <c r="AU31" i="2" s="1"/>
  <c r="AV31" i="2" s="1"/>
  <c r="AW31" i="2" s="1"/>
  <c r="AX31" i="2" s="1"/>
  <c r="AY31" i="2" s="1"/>
  <c r="AS32" i="2"/>
  <c r="AT32" i="2" s="1"/>
  <c r="AU32" i="2" s="1"/>
  <c r="AV32" i="2" s="1"/>
  <c r="AW32" i="2" s="1"/>
  <c r="AX32" i="2" s="1"/>
  <c r="AY32" i="2" s="1"/>
  <c r="AI16" i="2"/>
  <c r="AI15" i="2" s="1"/>
  <c r="AI14" i="2" s="1"/>
  <c r="AI13" i="2" s="1"/>
  <c r="AI12" i="2" s="1"/>
  <c r="AI11" i="2" s="1"/>
  <c r="AI10" i="2" s="1"/>
  <c r="AI9" i="2" s="1"/>
  <c r="AI8" i="2" s="1"/>
  <c r="AI7" i="2" s="1"/>
  <c r="AI6" i="2" s="1"/>
  <c r="AI5" i="2" s="1"/>
  <c r="AJ22" i="2"/>
  <c r="AK22" i="2" s="1"/>
  <c r="AL22" i="2" s="1"/>
  <c r="AM22" i="2" s="1"/>
  <c r="AN22" i="2" s="1"/>
  <c r="AO22" i="2" s="1"/>
  <c r="AP22" i="2" s="1"/>
  <c r="AI21" i="2"/>
  <c r="AS66" i="2"/>
  <c r="AT66" i="2" s="1"/>
  <c r="AU66" i="2" s="1"/>
  <c r="AV66" i="2" s="1"/>
  <c r="AW66" i="2" s="1"/>
  <c r="AX66" i="2" s="1"/>
  <c r="AY66" i="2" s="1"/>
  <c r="Y80" i="2"/>
  <c r="AG80" i="2" s="1"/>
  <c r="W71" i="2"/>
  <c r="AE71" i="2" s="1"/>
  <c r="S67" i="2"/>
  <c r="AA67" i="2" s="1"/>
  <c r="S73" i="2"/>
  <c r="AA73" i="2" s="1"/>
  <c r="U69" i="2"/>
  <c r="AC69" i="2" s="1"/>
  <c r="K68" i="2"/>
  <c r="L68" i="2" s="1"/>
  <c r="M68" i="2" s="1"/>
  <c r="N68" i="2" s="1"/>
  <c r="O68" i="2" s="1"/>
  <c r="P68" i="2" s="1"/>
  <c r="Q68" i="2" s="1"/>
  <c r="R66" i="2"/>
  <c r="Z66" i="2" s="1"/>
  <c r="V70" i="2"/>
  <c r="AD70" i="2" s="1"/>
  <c r="U75" i="2"/>
  <c r="AC75" i="2" s="1"/>
  <c r="T68" i="2"/>
  <c r="AB68" i="2" s="1"/>
  <c r="Y72" i="2"/>
  <c r="AG72" i="2" s="1"/>
  <c r="X72" i="2"/>
  <c r="AF72" i="2" s="1"/>
  <c r="V77" i="2"/>
  <c r="AD77" i="2" s="1"/>
  <c r="T74" i="2"/>
  <c r="AB74" i="2" s="1"/>
  <c r="W78" i="2"/>
  <c r="AE78" i="2" s="1"/>
  <c r="Y79" i="2"/>
  <c r="AG79" i="2" s="1"/>
  <c r="X79" i="2"/>
  <c r="AF79" i="2" s="1"/>
  <c r="AJ67" i="2"/>
  <c r="AK67" i="2" s="1"/>
  <c r="AL67" i="2" s="1"/>
  <c r="AM67" i="2" s="1"/>
  <c r="AN67" i="2" s="1"/>
  <c r="AO67" i="2" s="1"/>
  <c r="AP67" i="2" s="1"/>
  <c r="Q25" i="1" l="1"/>
  <c r="Q27" i="1" s="1"/>
  <c r="P25" i="1"/>
  <c r="P27" i="1" s="1"/>
  <c r="R25" i="1"/>
  <c r="R27" i="1" s="1"/>
  <c r="AR25" i="2"/>
  <c r="AS26" i="2"/>
  <c r="AT26" i="2" s="1"/>
  <c r="AU26" i="2" s="1"/>
  <c r="AV26" i="2" s="1"/>
  <c r="AW26" i="2" s="1"/>
  <c r="AX26" i="2" s="1"/>
  <c r="AY26" i="2" s="1"/>
  <c r="AJ21" i="2"/>
  <c r="AK21" i="2" s="1"/>
  <c r="AL21" i="2" s="1"/>
  <c r="AM21" i="2" s="1"/>
  <c r="AN21" i="2" s="1"/>
  <c r="AO21" i="2" s="1"/>
  <c r="AP21" i="2" s="1"/>
  <c r="AI20" i="2"/>
  <c r="AS61" i="2"/>
  <c r="AT61" i="2" s="1"/>
  <c r="AU61" i="2" s="1"/>
  <c r="AV61" i="2" s="1"/>
  <c r="AW61" i="2" s="1"/>
  <c r="AX61" i="2" s="1"/>
  <c r="AY61" i="2" s="1"/>
  <c r="AS64" i="2"/>
  <c r="AT64" i="2" s="1"/>
  <c r="AU64" i="2" s="1"/>
  <c r="AV64" i="2" s="1"/>
  <c r="AW64" i="2" s="1"/>
  <c r="AX64" i="2" s="1"/>
  <c r="AY64" i="2" s="1"/>
  <c r="U68" i="2"/>
  <c r="AC68" i="2" s="1"/>
  <c r="U74" i="2"/>
  <c r="AC74" i="2" s="1"/>
  <c r="X71" i="2"/>
  <c r="AF71" i="2" s="1"/>
  <c r="S66" i="2"/>
  <c r="AA66" i="2" s="1"/>
  <c r="X78" i="2"/>
  <c r="AF78" i="2" s="1"/>
  <c r="Y78" i="2"/>
  <c r="AG78" i="2" s="1"/>
  <c r="T67" i="2"/>
  <c r="AB67" i="2" s="1"/>
  <c r="K67" i="2"/>
  <c r="L67" i="2" s="1"/>
  <c r="M67" i="2" s="1"/>
  <c r="N67" i="2" s="1"/>
  <c r="O67" i="2" s="1"/>
  <c r="P67" i="2" s="1"/>
  <c r="Q67" i="2" s="1"/>
  <c r="R65" i="2"/>
  <c r="Z65" i="2" s="1"/>
  <c r="V75" i="2"/>
  <c r="AD75" i="2" s="1"/>
  <c r="V69" i="2"/>
  <c r="AD69" i="2" s="1"/>
  <c r="W77" i="2"/>
  <c r="AE77" i="2" s="1"/>
  <c r="W70" i="2"/>
  <c r="AE70" i="2" s="1"/>
  <c r="T73" i="2"/>
  <c r="AB73" i="2" s="1"/>
  <c r="AJ66" i="2"/>
  <c r="AK66" i="2" s="1"/>
  <c r="AL66" i="2" s="1"/>
  <c r="AM66" i="2" s="1"/>
  <c r="AN66" i="2" s="1"/>
  <c r="AO66" i="2" s="1"/>
  <c r="AP66" i="2" s="1"/>
  <c r="AR24" i="2" l="1"/>
  <c r="AS25" i="2"/>
  <c r="AT25" i="2" s="1"/>
  <c r="AU25" i="2" s="1"/>
  <c r="AV25" i="2" s="1"/>
  <c r="AW25" i="2" s="1"/>
  <c r="AX25" i="2" s="1"/>
  <c r="AY25" i="2" s="1"/>
  <c r="AI19" i="2"/>
  <c r="AJ20" i="2"/>
  <c r="AK20" i="2" s="1"/>
  <c r="AL20" i="2" s="1"/>
  <c r="AM20" i="2" s="1"/>
  <c r="AN20" i="2" s="1"/>
  <c r="AO20" i="2" s="1"/>
  <c r="AP20" i="2" s="1"/>
  <c r="AS60" i="2"/>
  <c r="AT60" i="2" s="1"/>
  <c r="AU60" i="2" s="1"/>
  <c r="AV60" i="2" s="1"/>
  <c r="AW60" i="2" s="1"/>
  <c r="AX60" i="2" s="1"/>
  <c r="AY60" i="2" s="1"/>
  <c r="AS63" i="2"/>
  <c r="AT63" i="2" s="1"/>
  <c r="AU63" i="2" s="1"/>
  <c r="AV63" i="2" s="1"/>
  <c r="AW63" i="2" s="1"/>
  <c r="AX63" i="2" s="1"/>
  <c r="AY63" i="2" s="1"/>
  <c r="S33" i="1" s="1"/>
  <c r="K66" i="2"/>
  <c r="L66" i="2" s="1"/>
  <c r="M66" i="2" s="1"/>
  <c r="N66" i="2" s="1"/>
  <c r="O66" i="2" s="1"/>
  <c r="P66" i="2" s="1"/>
  <c r="Q66" i="2" s="1"/>
  <c r="R64" i="2"/>
  <c r="Z64" i="2" s="1"/>
  <c r="X77" i="2"/>
  <c r="AF77" i="2" s="1"/>
  <c r="Y77" i="2"/>
  <c r="AG77" i="2" s="1"/>
  <c r="T66" i="2"/>
  <c r="AB66" i="2" s="1"/>
  <c r="X70" i="2"/>
  <c r="AF70" i="2" s="1"/>
  <c r="Y70" i="2"/>
  <c r="AG70" i="2" s="1"/>
  <c r="Y71" i="2"/>
  <c r="AG71" i="2" s="1"/>
  <c r="W69" i="2"/>
  <c r="AE69" i="2" s="1"/>
  <c r="U67" i="2"/>
  <c r="AC67" i="2" s="1"/>
  <c r="S65" i="2"/>
  <c r="AA65" i="2" s="1"/>
  <c r="V74" i="2"/>
  <c r="AD74" i="2" s="1"/>
  <c r="U73" i="2"/>
  <c r="AC73" i="2" s="1"/>
  <c r="W75" i="2"/>
  <c r="AE75" i="2" s="1"/>
  <c r="V68" i="2"/>
  <c r="AD68" i="2" s="1"/>
  <c r="AJ64" i="2"/>
  <c r="AK64" i="2" s="1"/>
  <c r="AL64" i="2" s="1"/>
  <c r="AM64" i="2" s="1"/>
  <c r="AN64" i="2" s="1"/>
  <c r="AO64" i="2" s="1"/>
  <c r="AP64" i="2" s="1"/>
  <c r="AI60" i="2" l="1"/>
  <c r="AJ60" i="2" s="1"/>
  <c r="AK60" i="2" s="1"/>
  <c r="AL60" i="2" s="1"/>
  <c r="AM60" i="2" s="1"/>
  <c r="AN60" i="2" s="1"/>
  <c r="AO60" i="2" s="1"/>
  <c r="AP60" i="2" s="1"/>
  <c r="AJ61" i="2"/>
  <c r="AK61" i="2" s="1"/>
  <c r="AL61" i="2" s="1"/>
  <c r="AM61" i="2" s="1"/>
  <c r="AN61" i="2" s="1"/>
  <c r="AO61" i="2" s="1"/>
  <c r="AP61" i="2" s="1"/>
  <c r="AR23" i="2"/>
  <c r="AS24" i="2"/>
  <c r="AT24" i="2" s="1"/>
  <c r="AU24" i="2" s="1"/>
  <c r="AV24" i="2" s="1"/>
  <c r="AW24" i="2" s="1"/>
  <c r="AX24" i="2" s="1"/>
  <c r="AY24" i="2" s="1"/>
  <c r="AJ19" i="2"/>
  <c r="AK19" i="2" s="1"/>
  <c r="AL19" i="2" s="1"/>
  <c r="AM19" i="2" s="1"/>
  <c r="AN19" i="2" s="1"/>
  <c r="AO19" i="2" s="1"/>
  <c r="AP19" i="2" s="1"/>
  <c r="AI18" i="2"/>
  <c r="AJ18" i="2" s="1"/>
  <c r="AK18" i="2" s="1"/>
  <c r="AL18" i="2" s="1"/>
  <c r="AM18" i="2" s="1"/>
  <c r="AN18" i="2" s="1"/>
  <c r="AO18" i="2" s="1"/>
  <c r="AP18" i="2" s="1"/>
  <c r="L25" i="1" s="1"/>
  <c r="AS59" i="2"/>
  <c r="AT59" i="2" s="1"/>
  <c r="AU59" i="2" s="1"/>
  <c r="AV59" i="2" s="1"/>
  <c r="AW59" i="2" s="1"/>
  <c r="AX59" i="2" s="1"/>
  <c r="AY59" i="2" s="1"/>
  <c r="N32" i="1"/>
  <c r="U32" i="1"/>
  <c r="T34" i="1"/>
  <c r="AJ16" i="2"/>
  <c r="AK16" i="2" s="1"/>
  <c r="AL16" i="2" s="1"/>
  <c r="AM16" i="2" s="1"/>
  <c r="AN16" i="2" s="1"/>
  <c r="AO16" i="2" s="1"/>
  <c r="AP16" i="2" s="1"/>
  <c r="W68" i="2"/>
  <c r="AE68" i="2" s="1"/>
  <c r="V73" i="2"/>
  <c r="AD73" i="2" s="1"/>
  <c r="W74" i="2"/>
  <c r="AE74" i="2" s="1"/>
  <c r="Y69" i="2"/>
  <c r="AG69" i="2" s="1"/>
  <c r="X69" i="2"/>
  <c r="AF69" i="2" s="1"/>
  <c r="V67" i="2"/>
  <c r="AD67" i="2" s="1"/>
  <c r="X75" i="2"/>
  <c r="AF75" i="2" s="1"/>
  <c r="Y75" i="2"/>
  <c r="AG75" i="2" s="1"/>
  <c r="T65" i="2"/>
  <c r="AB65" i="2" s="1"/>
  <c r="U66" i="2"/>
  <c r="AC66" i="2" s="1"/>
  <c r="K65" i="2"/>
  <c r="L65" i="2" s="1"/>
  <c r="M65" i="2" s="1"/>
  <c r="N65" i="2" s="1"/>
  <c r="O65" i="2" s="1"/>
  <c r="P65" i="2" s="1"/>
  <c r="Q65" i="2" s="1"/>
  <c r="R62" i="2"/>
  <c r="Z62" i="2" s="1"/>
  <c r="K62" i="2"/>
  <c r="L62" i="2" s="1"/>
  <c r="M62" i="2" s="1"/>
  <c r="N62" i="2" s="1"/>
  <c r="O62" i="2" s="1"/>
  <c r="P62" i="2" s="1"/>
  <c r="Q62" i="2" s="1"/>
  <c r="S64" i="2"/>
  <c r="AA64" i="2" s="1"/>
  <c r="AJ63" i="2"/>
  <c r="AK63" i="2" s="1"/>
  <c r="AL63" i="2" s="1"/>
  <c r="AM63" i="2" s="1"/>
  <c r="AN63" i="2" s="1"/>
  <c r="AO63" i="2" s="1"/>
  <c r="AP63" i="2" s="1"/>
  <c r="L33" i="1" s="1"/>
  <c r="AI59" i="2" l="1"/>
  <c r="AJ59" i="2" s="1"/>
  <c r="AK59" i="2" s="1"/>
  <c r="AL59" i="2" s="1"/>
  <c r="AM59" i="2" s="1"/>
  <c r="AN59" i="2" s="1"/>
  <c r="AO59" i="2" s="1"/>
  <c r="AP59" i="2" s="1"/>
  <c r="AS62" i="2"/>
  <c r="AT62" i="2" s="1"/>
  <c r="AU62" i="2" s="1"/>
  <c r="AV62" i="2" s="1"/>
  <c r="AW62" i="2" s="1"/>
  <c r="AX62" i="2" s="1"/>
  <c r="AY62" i="2" s="1"/>
  <c r="S35" i="1" s="1"/>
  <c r="AR22" i="2"/>
  <c r="AS23" i="2"/>
  <c r="AT23" i="2" s="1"/>
  <c r="AU23" i="2" s="1"/>
  <c r="AV23" i="2" s="1"/>
  <c r="AW23" i="2" s="1"/>
  <c r="AX23" i="2" s="1"/>
  <c r="AY23" i="2" s="1"/>
  <c r="M34" i="1"/>
  <c r="B35" i="1"/>
  <c r="C35" i="1"/>
  <c r="D35" i="1"/>
  <c r="AS58" i="2"/>
  <c r="AT58" i="2" s="1"/>
  <c r="AU58" i="2" s="1"/>
  <c r="AV58" i="2" s="1"/>
  <c r="AW58" i="2" s="1"/>
  <c r="AX58" i="2" s="1"/>
  <c r="AY58" i="2" s="1"/>
  <c r="M26" i="1"/>
  <c r="N24" i="1"/>
  <c r="AJ15" i="2"/>
  <c r="AK15" i="2" s="1"/>
  <c r="AL15" i="2" s="1"/>
  <c r="AM15" i="2" s="1"/>
  <c r="AN15" i="2" s="1"/>
  <c r="AO15" i="2" s="1"/>
  <c r="AP15" i="2" s="1"/>
  <c r="AJ17" i="2"/>
  <c r="AK17" i="2" s="1"/>
  <c r="AL17" i="2" s="1"/>
  <c r="AM17" i="2" s="1"/>
  <c r="AN17" i="2" s="1"/>
  <c r="AO17" i="2" s="1"/>
  <c r="AP17" i="2" s="1"/>
  <c r="L27" i="1" s="1"/>
  <c r="V66" i="2"/>
  <c r="AD66" i="2" s="1"/>
  <c r="W73" i="2"/>
  <c r="AE73" i="2" s="1"/>
  <c r="U65" i="2"/>
  <c r="AC65" i="2" s="1"/>
  <c r="X74" i="2"/>
  <c r="AF74" i="2" s="1"/>
  <c r="Y74" i="2"/>
  <c r="AG74" i="2" s="1"/>
  <c r="T64" i="2"/>
  <c r="AB64" i="2" s="1"/>
  <c r="S62" i="2"/>
  <c r="AA62" i="2" s="1"/>
  <c r="W67" i="2"/>
  <c r="AE67" i="2" s="1"/>
  <c r="Y68" i="2"/>
  <c r="AG68" i="2" s="1"/>
  <c r="X68" i="2"/>
  <c r="AF68" i="2" s="1"/>
  <c r="K64" i="2"/>
  <c r="L64" i="2" s="1"/>
  <c r="M64" i="2" s="1"/>
  <c r="N64" i="2" s="1"/>
  <c r="O64" i="2" s="1"/>
  <c r="P64" i="2" s="1"/>
  <c r="Q64" i="2" s="1"/>
  <c r="R61" i="2"/>
  <c r="Z61" i="2" s="1"/>
  <c r="AI58" i="2"/>
  <c r="AJ58" i="2" s="1"/>
  <c r="AK58" i="2" s="1"/>
  <c r="AL58" i="2" s="1"/>
  <c r="AM58" i="2" s="1"/>
  <c r="AN58" i="2" s="1"/>
  <c r="AO58" i="2" s="1"/>
  <c r="AP58" i="2" s="1"/>
  <c r="AJ62" i="2" l="1"/>
  <c r="AK62" i="2" s="1"/>
  <c r="AL62" i="2" s="1"/>
  <c r="AM62" i="2" s="1"/>
  <c r="AN62" i="2" s="1"/>
  <c r="AO62" i="2" s="1"/>
  <c r="AP62" i="2" s="1"/>
  <c r="L35" i="1" s="1"/>
  <c r="AR21" i="2"/>
  <c r="AR17" i="2"/>
  <c r="AS22" i="2"/>
  <c r="AT22" i="2" s="1"/>
  <c r="AU22" i="2" s="1"/>
  <c r="AV22" i="2" s="1"/>
  <c r="AW22" i="2" s="1"/>
  <c r="AX22" i="2" s="1"/>
  <c r="AY22" i="2" s="1"/>
  <c r="AS57" i="2"/>
  <c r="AT57" i="2" s="1"/>
  <c r="AU57" i="2" s="1"/>
  <c r="AV57" i="2" s="1"/>
  <c r="AW57" i="2" s="1"/>
  <c r="AX57" i="2" s="1"/>
  <c r="AY57" i="2" s="1"/>
  <c r="AJ14" i="2"/>
  <c r="AK14" i="2" s="1"/>
  <c r="AL14" i="2" s="1"/>
  <c r="AM14" i="2" s="1"/>
  <c r="AN14" i="2" s="1"/>
  <c r="AO14" i="2" s="1"/>
  <c r="AP14" i="2" s="1"/>
  <c r="K61" i="2"/>
  <c r="L61" i="2" s="1"/>
  <c r="M61" i="2" s="1"/>
  <c r="N61" i="2" s="1"/>
  <c r="O61" i="2" s="1"/>
  <c r="P61" i="2" s="1"/>
  <c r="Q61" i="2" s="1"/>
  <c r="R59" i="2"/>
  <c r="Z59" i="2" s="1"/>
  <c r="R60" i="2"/>
  <c r="Z60" i="2" s="1"/>
  <c r="T62" i="2"/>
  <c r="AB62" i="2" s="1"/>
  <c r="V65" i="2"/>
  <c r="AD65" i="2" s="1"/>
  <c r="U64" i="2"/>
  <c r="AC64" i="2" s="1"/>
  <c r="X73" i="2"/>
  <c r="AF73" i="2" s="1"/>
  <c r="Y73" i="2"/>
  <c r="AG73" i="2" s="1"/>
  <c r="X67" i="2"/>
  <c r="AF67" i="2" s="1"/>
  <c r="Y67" i="2"/>
  <c r="AG67" i="2" s="1"/>
  <c r="S61" i="2"/>
  <c r="AA61" i="2" s="1"/>
  <c r="W66" i="2"/>
  <c r="AE66" i="2" s="1"/>
  <c r="AI57" i="2"/>
  <c r="AJ57" i="2" s="1"/>
  <c r="AK57" i="2" s="1"/>
  <c r="AL57" i="2" s="1"/>
  <c r="AM57" i="2" s="1"/>
  <c r="AN57" i="2" s="1"/>
  <c r="AO57" i="2" s="1"/>
  <c r="AP57" i="2" s="1"/>
  <c r="AR16" i="2" l="1"/>
  <c r="T24" i="1"/>
  <c r="U24" i="1" s="1"/>
  <c r="AS17" i="2"/>
  <c r="AT17" i="2" s="1"/>
  <c r="AU17" i="2" s="1"/>
  <c r="AV17" i="2" s="1"/>
  <c r="AW17" i="2" s="1"/>
  <c r="AX17" i="2" s="1"/>
  <c r="AY17" i="2" s="1"/>
  <c r="AR20" i="2"/>
  <c r="AS21" i="2"/>
  <c r="AT21" i="2" s="1"/>
  <c r="AU21" i="2" s="1"/>
  <c r="AV21" i="2" s="1"/>
  <c r="AW21" i="2" s="1"/>
  <c r="AX21" i="2" s="1"/>
  <c r="AY21" i="2" s="1"/>
  <c r="AS56" i="2"/>
  <c r="AT56" i="2" s="1"/>
  <c r="AU56" i="2" s="1"/>
  <c r="AV56" i="2" s="1"/>
  <c r="AW56" i="2" s="1"/>
  <c r="AX56" i="2" s="1"/>
  <c r="AY56" i="2" s="1"/>
  <c r="AJ13" i="2"/>
  <c r="AK13" i="2" s="1"/>
  <c r="AL13" i="2" s="1"/>
  <c r="AM13" i="2" s="1"/>
  <c r="AN13" i="2" s="1"/>
  <c r="AO13" i="2" s="1"/>
  <c r="AP13" i="2" s="1"/>
  <c r="S59" i="2"/>
  <c r="AA59" i="2" s="1"/>
  <c r="J60" i="2"/>
  <c r="K60" i="2" s="1"/>
  <c r="L60" i="2" s="1"/>
  <c r="M60" i="2" s="1"/>
  <c r="N60" i="2" s="1"/>
  <c r="O60" i="2" s="1"/>
  <c r="P60" i="2" s="1"/>
  <c r="Q60" i="2" s="1"/>
  <c r="R58" i="2"/>
  <c r="Z58" i="2" s="1"/>
  <c r="F34" i="1"/>
  <c r="G32" i="1"/>
  <c r="W65" i="2"/>
  <c r="AE65" i="2" s="1"/>
  <c r="T61" i="2"/>
  <c r="AB61" i="2" s="1"/>
  <c r="V64" i="2"/>
  <c r="AD64" i="2" s="1"/>
  <c r="Y66" i="2"/>
  <c r="AG66" i="2" s="1"/>
  <c r="X66" i="2"/>
  <c r="AF66" i="2" s="1"/>
  <c r="U62" i="2"/>
  <c r="AC62" i="2" s="1"/>
  <c r="S60" i="2"/>
  <c r="AA60" i="2" s="1"/>
  <c r="AI56" i="2"/>
  <c r="AJ56" i="2" s="1"/>
  <c r="AK56" i="2" s="1"/>
  <c r="AL56" i="2" s="1"/>
  <c r="AM56" i="2" s="1"/>
  <c r="AN56" i="2" s="1"/>
  <c r="AO56" i="2" s="1"/>
  <c r="AP56" i="2" s="1"/>
  <c r="AR19" i="2" l="1"/>
  <c r="AS20" i="2"/>
  <c r="AT20" i="2" s="1"/>
  <c r="AU20" i="2" s="1"/>
  <c r="AV20" i="2" s="1"/>
  <c r="AW20" i="2" s="1"/>
  <c r="AX20" i="2" s="1"/>
  <c r="AY20" i="2" s="1"/>
  <c r="T26" i="1"/>
  <c r="AS16" i="2"/>
  <c r="AT16" i="2" s="1"/>
  <c r="AU16" i="2" s="1"/>
  <c r="AV16" i="2" s="1"/>
  <c r="AW16" i="2" s="1"/>
  <c r="AX16" i="2" s="1"/>
  <c r="AY16" i="2" s="1"/>
  <c r="AR15" i="2"/>
  <c r="AS55" i="2"/>
  <c r="AT55" i="2" s="1"/>
  <c r="AU55" i="2" s="1"/>
  <c r="AV55" i="2" s="1"/>
  <c r="AW55" i="2" s="1"/>
  <c r="AX55" i="2" s="1"/>
  <c r="AY55" i="2" s="1"/>
  <c r="AJ12" i="2"/>
  <c r="AK12" i="2" s="1"/>
  <c r="AL12" i="2" s="1"/>
  <c r="AM12" i="2" s="1"/>
  <c r="AN12" i="2" s="1"/>
  <c r="AO12" i="2" s="1"/>
  <c r="AP12" i="2" s="1"/>
  <c r="S58" i="2"/>
  <c r="AA58" i="2" s="1"/>
  <c r="R57" i="2"/>
  <c r="Z57" i="2" s="1"/>
  <c r="J59" i="2"/>
  <c r="K59" i="2" s="1"/>
  <c r="L59" i="2" s="1"/>
  <c r="M59" i="2" s="1"/>
  <c r="N59" i="2" s="1"/>
  <c r="O59" i="2" s="1"/>
  <c r="P59" i="2" s="1"/>
  <c r="Q59" i="2" s="1"/>
  <c r="T59" i="2"/>
  <c r="AB59" i="2" s="1"/>
  <c r="U61" i="2"/>
  <c r="AC61" i="2" s="1"/>
  <c r="V62" i="2"/>
  <c r="AD62" i="2" s="1"/>
  <c r="W64" i="2"/>
  <c r="AE64" i="2" s="1"/>
  <c r="T60" i="2"/>
  <c r="AB60" i="2" s="1"/>
  <c r="Y65" i="2"/>
  <c r="AG65" i="2" s="1"/>
  <c r="X65" i="2"/>
  <c r="AF65" i="2" s="1"/>
  <c r="AI55" i="2"/>
  <c r="AJ55" i="2" s="1"/>
  <c r="AK55" i="2" s="1"/>
  <c r="AL55" i="2" s="1"/>
  <c r="AM55" i="2" s="1"/>
  <c r="AN55" i="2" s="1"/>
  <c r="AO55" i="2" s="1"/>
  <c r="AP55" i="2" s="1"/>
  <c r="AR14" i="2" l="1"/>
  <c r="AS15" i="2"/>
  <c r="AT15" i="2" s="1"/>
  <c r="AU15" i="2" s="1"/>
  <c r="AV15" i="2" s="1"/>
  <c r="AW15" i="2" s="1"/>
  <c r="AX15" i="2" s="1"/>
  <c r="AY15" i="2" s="1"/>
  <c r="AR18" i="2"/>
  <c r="AS18" i="2" s="1"/>
  <c r="AT18" i="2" s="1"/>
  <c r="AU18" i="2" s="1"/>
  <c r="AV18" i="2" s="1"/>
  <c r="AW18" i="2" s="1"/>
  <c r="AX18" i="2" s="1"/>
  <c r="AY18" i="2" s="1"/>
  <c r="S25" i="1" s="1"/>
  <c r="AS19" i="2"/>
  <c r="AT19" i="2" s="1"/>
  <c r="AU19" i="2" s="1"/>
  <c r="AV19" i="2" s="1"/>
  <c r="AW19" i="2" s="1"/>
  <c r="AX19" i="2" s="1"/>
  <c r="AY19" i="2" s="1"/>
  <c r="AS54" i="2"/>
  <c r="AT54" i="2" s="1"/>
  <c r="AU54" i="2" s="1"/>
  <c r="AV54" i="2" s="1"/>
  <c r="AW54" i="2" s="1"/>
  <c r="AX54" i="2" s="1"/>
  <c r="AY54" i="2" s="1"/>
  <c r="AJ11" i="2"/>
  <c r="AK11" i="2" s="1"/>
  <c r="AL11" i="2" s="1"/>
  <c r="AM11" i="2" s="1"/>
  <c r="AN11" i="2" s="1"/>
  <c r="AO11" i="2" s="1"/>
  <c r="AP11" i="2" s="1"/>
  <c r="U59" i="2"/>
  <c r="AC59" i="2" s="1"/>
  <c r="R56" i="2"/>
  <c r="Z56" i="2" s="1"/>
  <c r="J58" i="2"/>
  <c r="K58" i="2" s="1"/>
  <c r="L58" i="2" s="1"/>
  <c r="M58" i="2" s="1"/>
  <c r="N58" i="2" s="1"/>
  <c r="O58" i="2" s="1"/>
  <c r="P58" i="2" s="1"/>
  <c r="Q58" i="2" s="1"/>
  <c r="S57" i="2"/>
  <c r="AA57" i="2" s="1"/>
  <c r="T58" i="2"/>
  <c r="AB58" i="2" s="1"/>
  <c r="W62" i="2"/>
  <c r="AE62" i="2" s="1"/>
  <c r="U60" i="2"/>
  <c r="AC60" i="2" s="1"/>
  <c r="X64" i="2"/>
  <c r="AF64" i="2" s="1"/>
  <c r="Y64" i="2"/>
  <c r="AG64" i="2" s="1"/>
  <c r="V61" i="2"/>
  <c r="AD61" i="2" s="1"/>
  <c r="AI54" i="2"/>
  <c r="AJ54" i="2" s="1"/>
  <c r="AK54" i="2" s="1"/>
  <c r="AL54" i="2" s="1"/>
  <c r="AM54" i="2" s="1"/>
  <c r="AN54" i="2" s="1"/>
  <c r="AO54" i="2" s="1"/>
  <c r="AP54" i="2" s="1"/>
  <c r="S27" i="1" l="1"/>
  <c r="AR13" i="2"/>
  <c r="AS14" i="2"/>
  <c r="AT14" i="2" s="1"/>
  <c r="AU14" i="2" s="1"/>
  <c r="AV14" i="2" s="1"/>
  <c r="AW14" i="2" s="1"/>
  <c r="AX14" i="2" s="1"/>
  <c r="AY14" i="2" s="1"/>
  <c r="AS53" i="2"/>
  <c r="AT53" i="2" s="1"/>
  <c r="AU53" i="2" s="1"/>
  <c r="AV53" i="2" s="1"/>
  <c r="AW53" i="2" s="1"/>
  <c r="AX53" i="2" s="1"/>
  <c r="AY53" i="2" s="1"/>
  <c r="AJ10" i="2"/>
  <c r="AK10" i="2" s="1"/>
  <c r="AL10" i="2" s="1"/>
  <c r="AM10" i="2" s="1"/>
  <c r="AN10" i="2" s="1"/>
  <c r="AO10" i="2" s="1"/>
  <c r="AP10" i="2" s="1"/>
  <c r="U58" i="2"/>
  <c r="AC58" i="2" s="1"/>
  <c r="T57" i="2"/>
  <c r="AB57" i="2" s="1"/>
  <c r="J57" i="2"/>
  <c r="K57" i="2" s="1"/>
  <c r="L57" i="2" s="1"/>
  <c r="M57" i="2" s="1"/>
  <c r="N57" i="2" s="1"/>
  <c r="O57" i="2" s="1"/>
  <c r="P57" i="2" s="1"/>
  <c r="Q57" i="2" s="1"/>
  <c r="R55" i="2"/>
  <c r="Z55" i="2" s="1"/>
  <c r="S56" i="2"/>
  <c r="AA56" i="2" s="1"/>
  <c r="V59" i="2"/>
  <c r="AD59" i="2" s="1"/>
  <c r="W61" i="2"/>
  <c r="AE61" i="2" s="1"/>
  <c r="X62" i="2"/>
  <c r="AF62" i="2" s="1"/>
  <c r="V60" i="2"/>
  <c r="AD60" i="2" s="1"/>
  <c r="AI53" i="2"/>
  <c r="AJ53" i="2" s="1"/>
  <c r="AK53" i="2" s="1"/>
  <c r="AL53" i="2" s="1"/>
  <c r="AM53" i="2" s="1"/>
  <c r="AN53" i="2" s="1"/>
  <c r="AO53" i="2" s="1"/>
  <c r="AP53" i="2" s="1"/>
  <c r="AS13" i="2" l="1"/>
  <c r="AT13" i="2" s="1"/>
  <c r="AU13" i="2" s="1"/>
  <c r="AV13" i="2" s="1"/>
  <c r="AW13" i="2" s="1"/>
  <c r="AX13" i="2" s="1"/>
  <c r="AY13" i="2" s="1"/>
  <c r="AR12" i="2"/>
  <c r="AS52" i="2"/>
  <c r="AT52" i="2" s="1"/>
  <c r="AU52" i="2" s="1"/>
  <c r="AV52" i="2" s="1"/>
  <c r="AW52" i="2" s="1"/>
  <c r="AX52" i="2" s="1"/>
  <c r="AY52" i="2" s="1"/>
  <c r="AJ9" i="2"/>
  <c r="AK9" i="2" s="1"/>
  <c r="AL9" i="2" s="1"/>
  <c r="AM9" i="2" s="1"/>
  <c r="AN9" i="2" s="1"/>
  <c r="AO9" i="2" s="1"/>
  <c r="AP9" i="2" s="1"/>
  <c r="J56" i="2"/>
  <c r="K56" i="2" s="1"/>
  <c r="L56" i="2" s="1"/>
  <c r="M56" i="2" s="1"/>
  <c r="N56" i="2" s="1"/>
  <c r="O56" i="2" s="1"/>
  <c r="P56" i="2" s="1"/>
  <c r="Q56" i="2" s="1"/>
  <c r="R54" i="2"/>
  <c r="Z54" i="2" s="1"/>
  <c r="S55" i="2"/>
  <c r="AA55" i="2" s="1"/>
  <c r="U57" i="2"/>
  <c r="AC57" i="2" s="1"/>
  <c r="W59" i="2"/>
  <c r="AE59" i="2" s="1"/>
  <c r="E35" i="1"/>
  <c r="T56" i="2"/>
  <c r="AB56" i="2" s="1"/>
  <c r="V58" i="2"/>
  <c r="AD58" i="2" s="1"/>
  <c r="Y61" i="2"/>
  <c r="AG61" i="2" s="1"/>
  <c r="X61" i="2"/>
  <c r="AF61" i="2" s="1"/>
  <c r="W60" i="2"/>
  <c r="AE60" i="2" s="1"/>
  <c r="Y62" i="2"/>
  <c r="AG62" i="2" s="1"/>
  <c r="AI52" i="2"/>
  <c r="AJ52" i="2" s="1"/>
  <c r="AK52" i="2" s="1"/>
  <c r="AL52" i="2" s="1"/>
  <c r="AM52" i="2" s="1"/>
  <c r="AN52" i="2" s="1"/>
  <c r="AO52" i="2" s="1"/>
  <c r="AP52" i="2" s="1"/>
  <c r="AS12" i="2" l="1"/>
  <c r="AT12" i="2" s="1"/>
  <c r="AU12" i="2" s="1"/>
  <c r="AV12" i="2" s="1"/>
  <c r="AW12" i="2" s="1"/>
  <c r="AX12" i="2" s="1"/>
  <c r="AY12" i="2" s="1"/>
  <c r="AR11" i="2"/>
  <c r="AS51" i="2"/>
  <c r="AT51" i="2" s="1"/>
  <c r="AU51" i="2" s="1"/>
  <c r="AV51" i="2" s="1"/>
  <c r="AW51" i="2" s="1"/>
  <c r="AX51" i="2" s="1"/>
  <c r="AY51" i="2" s="1"/>
  <c r="AJ8" i="2"/>
  <c r="AK8" i="2" s="1"/>
  <c r="AL8" i="2" s="1"/>
  <c r="AM8" i="2" s="1"/>
  <c r="AN8" i="2" s="1"/>
  <c r="AO8" i="2" s="1"/>
  <c r="AP8" i="2" s="1"/>
  <c r="V57" i="2"/>
  <c r="AD57" i="2" s="1"/>
  <c r="W58" i="2"/>
  <c r="AE58" i="2" s="1"/>
  <c r="U56" i="2"/>
  <c r="AC56" i="2" s="1"/>
  <c r="T55" i="2"/>
  <c r="AB55" i="2" s="1"/>
  <c r="R53" i="2"/>
  <c r="Z53" i="2" s="1"/>
  <c r="J55" i="2"/>
  <c r="K55" i="2" s="1"/>
  <c r="L55" i="2" s="1"/>
  <c r="M55" i="2" s="1"/>
  <c r="N55" i="2" s="1"/>
  <c r="O55" i="2" s="1"/>
  <c r="P55" i="2" s="1"/>
  <c r="Q55" i="2" s="1"/>
  <c r="X59" i="2"/>
  <c r="AF59" i="2" s="1"/>
  <c r="Y59" i="2"/>
  <c r="AG59" i="2" s="1"/>
  <c r="S54" i="2"/>
  <c r="AA54" i="2" s="1"/>
  <c r="X60" i="2"/>
  <c r="AF60" i="2" s="1"/>
  <c r="Y60" i="2"/>
  <c r="AG60" i="2" s="1"/>
  <c r="AI51" i="2"/>
  <c r="AJ51" i="2" s="1"/>
  <c r="AK51" i="2" s="1"/>
  <c r="AL51" i="2" s="1"/>
  <c r="AM51" i="2" s="1"/>
  <c r="AN51" i="2" s="1"/>
  <c r="AO51" i="2" s="1"/>
  <c r="AP51" i="2" s="1"/>
  <c r="AS11" i="2" l="1"/>
  <c r="AT11" i="2" s="1"/>
  <c r="AU11" i="2" s="1"/>
  <c r="AV11" i="2" s="1"/>
  <c r="AW11" i="2" s="1"/>
  <c r="AX11" i="2" s="1"/>
  <c r="AY11" i="2" s="1"/>
  <c r="AR10" i="2"/>
  <c r="AJ7" i="2"/>
  <c r="AK7" i="2" s="1"/>
  <c r="AL7" i="2" s="1"/>
  <c r="AM7" i="2" s="1"/>
  <c r="AN7" i="2" s="1"/>
  <c r="AO7" i="2" s="1"/>
  <c r="AP7" i="2" s="1"/>
  <c r="T54" i="2"/>
  <c r="AB54" i="2" s="1"/>
  <c r="U55" i="2"/>
  <c r="AC55" i="2" s="1"/>
  <c r="V56" i="2"/>
  <c r="AD56" i="2" s="1"/>
  <c r="Y58" i="2"/>
  <c r="AG58" i="2" s="1"/>
  <c r="X58" i="2"/>
  <c r="AF58" i="2" s="1"/>
  <c r="W57" i="2"/>
  <c r="AE57" i="2" s="1"/>
  <c r="J54" i="2"/>
  <c r="K54" i="2" s="1"/>
  <c r="L54" i="2" s="1"/>
  <c r="M54" i="2" s="1"/>
  <c r="N54" i="2" s="1"/>
  <c r="O54" i="2" s="1"/>
  <c r="P54" i="2" s="1"/>
  <c r="Q54" i="2" s="1"/>
  <c r="R52" i="2"/>
  <c r="Z52" i="2" s="1"/>
  <c r="S53" i="2"/>
  <c r="AA53" i="2" s="1"/>
  <c r="AI50" i="2"/>
  <c r="AS50" i="2" l="1"/>
  <c r="AT50" i="2" s="1"/>
  <c r="AU50" i="2" s="1"/>
  <c r="AV50" i="2" s="1"/>
  <c r="AW50" i="2" s="1"/>
  <c r="AX50" i="2" s="1"/>
  <c r="AY50" i="2" s="1"/>
  <c r="T33" i="1" s="1"/>
  <c r="AJ50" i="2"/>
  <c r="AK50" i="2" s="1"/>
  <c r="AL50" i="2" s="1"/>
  <c r="AM50" i="2" s="1"/>
  <c r="AN50" i="2" s="1"/>
  <c r="AO50" i="2" s="1"/>
  <c r="AP50" i="2" s="1"/>
  <c r="M33" i="1" s="1"/>
  <c r="AS10" i="2"/>
  <c r="AT10" i="2" s="1"/>
  <c r="AU10" i="2" s="1"/>
  <c r="AV10" i="2" s="1"/>
  <c r="AW10" i="2" s="1"/>
  <c r="AX10" i="2" s="1"/>
  <c r="AY10" i="2" s="1"/>
  <c r="AR9" i="2"/>
  <c r="AJ6" i="2"/>
  <c r="AK6" i="2" s="1"/>
  <c r="AL6" i="2" s="1"/>
  <c r="AM6" i="2" s="1"/>
  <c r="AN6" i="2" s="1"/>
  <c r="AO6" i="2" s="1"/>
  <c r="AP6" i="2" s="1"/>
  <c r="AJ5" i="2"/>
  <c r="AK5" i="2" s="1"/>
  <c r="AL5" i="2" s="1"/>
  <c r="AM5" i="2" s="1"/>
  <c r="AN5" i="2" s="1"/>
  <c r="AO5" i="2" s="1"/>
  <c r="AP5" i="2" s="1"/>
  <c r="M25" i="1" s="1"/>
  <c r="T53" i="2"/>
  <c r="AB53" i="2" s="1"/>
  <c r="W56" i="2"/>
  <c r="AE56" i="2" s="1"/>
  <c r="J53" i="2"/>
  <c r="K53" i="2" s="1"/>
  <c r="L53" i="2" s="1"/>
  <c r="M53" i="2" s="1"/>
  <c r="N53" i="2" s="1"/>
  <c r="O53" i="2" s="1"/>
  <c r="P53" i="2" s="1"/>
  <c r="Q53" i="2" s="1"/>
  <c r="R51" i="2"/>
  <c r="Z51" i="2" s="1"/>
  <c r="V55" i="2"/>
  <c r="AD55" i="2" s="1"/>
  <c r="U54" i="2"/>
  <c r="AC54" i="2" s="1"/>
  <c r="S52" i="2"/>
  <c r="AA52" i="2" s="1"/>
  <c r="Y57" i="2"/>
  <c r="AG57" i="2" s="1"/>
  <c r="X57" i="2"/>
  <c r="AF57" i="2" s="1"/>
  <c r="T35" i="1" l="1"/>
  <c r="U33" i="1"/>
  <c r="M35" i="1"/>
  <c r="N33" i="1"/>
  <c r="AR8" i="2"/>
  <c r="AS9" i="2"/>
  <c r="AT9" i="2" s="1"/>
  <c r="AU9" i="2" s="1"/>
  <c r="AV9" i="2" s="1"/>
  <c r="AW9" i="2" s="1"/>
  <c r="AX9" i="2" s="1"/>
  <c r="AY9" i="2" s="1"/>
  <c r="N25" i="1"/>
  <c r="S51" i="2"/>
  <c r="AA51" i="2" s="1"/>
  <c r="R50" i="2"/>
  <c r="Z50" i="2" s="1"/>
  <c r="J52" i="2"/>
  <c r="K52" i="2" s="1"/>
  <c r="L52" i="2" s="1"/>
  <c r="M52" i="2" s="1"/>
  <c r="N52" i="2" s="1"/>
  <c r="O52" i="2" s="1"/>
  <c r="P52" i="2" s="1"/>
  <c r="Q52" i="2" s="1"/>
  <c r="Y56" i="2"/>
  <c r="AG56" i="2" s="1"/>
  <c r="X56" i="2"/>
  <c r="AF56" i="2" s="1"/>
  <c r="T52" i="2"/>
  <c r="AB52" i="2" s="1"/>
  <c r="V54" i="2"/>
  <c r="AD54" i="2" s="1"/>
  <c r="W55" i="2"/>
  <c r="AE55" i="2" s="1"/>
  <c r="U53" i="2"/>
  <c r="AC53" i="2" s="1"/>
  <c r="AR7" i="2" l="1"/>
  <c r="AS8" i="2"/>
  <c r="AT8" i="2" s="1"/>
  <c r="AU8" i="2" s="1"/>
  <c r="AV8" i="2" s="1"/>
  <c r="AW8" i="2" s="1"/>
  <c r="AX8" i="2" s="1"/>
  <c r="AY8" i="2" s="1"/>
  <c r="M27" i="1"/>
  <c r="J51" i="2"/>
  <c r="R49" i="2"/>
  <c r="Z49" i="2" s="1"/>
  <c r="S50" i="2"/>
  <c r="AA50" i="2" s="1"/>
  <c r="V53" i="2"/>
  <c r="AD53" i="2" s="1"/>
  <c r="Y55" i="2"/>
  <c r="AG55" i="2" s="1"/>
  <c r="X55" i="2"/>
  <c r="AF55" i="2" s="1"/>
  <c r="W54" i="2"/>
  <c r="AE54" i="2" s="1"/>
  <c r="T51" i="2"/>
  <c r="AB51" i="2" s="1"/>
  <c r="U52" i="2"/>
  <c r="AC52" i="2" s="1"/>
  <c r="J50" i="2" l="1"/>
  <c r="K50" i="2" s="1"/>
  <c r="L50" i="2" s="1"/>
  <c r="M50" i="2" s="1"/>
  <c r="N50" i="2" s="1"/>
  <c r="O50" i="2" s="1"/>
  <c r="P50" i="2" s="1"/>
  <c r="Q50" i="2" s="1"/>
  <c r="K51" i="2"/>
  <c r="L51" i="2" s="1"/>
  <c r="M51" i="2" s="1"/>
  <c r="N51" i="2" s="1"/>
  <c r="O51" i="2" s="1"/>
  <c r="P51" i="2" s="1"/>
  <c r="Q51" i="2" s="1"/>
  <c r="AR6" i="2"/>
  <c r="AS7" i="2"/>
  <c r="AT7" i="2" s="1"/>
  <c r="AU7" i="2" s="1"/>
  <c r="AV7" i="2" s="1"/>
  <c r="AW7" i="2" s="1"/>
  <c r="AX7" i="2" s="1"/>
  <c r="AY7" i="2" s="1"/>
  <c r="W53" i="2"/>
  <c r="AE53" i="2" s="1"/>
  <c r="V52" i="2"/>
  <c r="AD52" i="2" s="1"/>
  <c r="U51" i="2"/>
  <c r="AC51" i="2" s="1"/>
  <c r="T50" i="2"/>
  <c r="AB50" i="2" s="1"/>
  <c r="X54" i="2"/>
  <c r="AF54" i="2" s="1"/>
  <c r="Y54" i="2"/>
  <c r="AG54" i="2" s="1"/>
  <c r="R48" i="2"/>
  <c r="Z48" i="2" s="1"/>
  <c r="S49" i="2"/>
  <c r="AA49" i="2" s="1"/>
  <c r="AR5" i="2" l="1"/>
  <c r="AS5" i="2" s="1"/>
  <c r="AT5" i="2" s="1"/>
  <c r="AU5" i="2" s="1"/>
  <c r="AV5" i="2" s="1"/>
  <c r="AW5" i="2" s="1"/>
  <c r="AX5" i="2" s="1"/>
  <c r="AY5" i="2" s="1"/>
  <c r="AS6" i="2"/>
  <c r="AT6" i="2" s="1"/>
  <c r="AU6" i="2" s="1"/>
  <c r="AV6" i="2" s="1"/>
  <c r="AW6" i="2" s="1"/>
  <c r="AX6" i="2" s="1"/>
  <c r="AY6" i="2" s="1"/>
  <c r="T49" i="2"/>
  <c r="AB49" i="2" s="1"/>
  <c r="U50" i="2"/>
  <c r="AC50" i="2" s="1"/>
  <c r="V51" i="2"/>
  <c r="AD51" i="2" s="1"/>
  <c r="W52" i="2"/>
  <c r="AE52" i="2" s="1"/>
  <c r="S48" i="2"/>
  <c r="AA48" i="2" s="1"/>
  <c r="X53" i="2"/>
  <c r="AF53" i="2" s="1"/>
  <c r="Y53" i="2"/>
  <c r="AG53" i="2" s="1"/>
  <c r="T25" i="1" l="1"/>
  <c r="U25" i="1" s="1"/>
  <c r="V50" i="2"/>
  <c r="AD50" i="2" s="1"/>
  <c r="X52" i="2"/>
  <c r="AF52" i="2" s="1"/>
  <c r="Y52" i="2"/>
  <c r="AG52" i="2" s="1"/>
  <c r="W51" i="2"/>
  <c r="AE51" i="2" s="1"/>
  <c r="T48" i="2"/>
  <c r="AB48" i="2" s="1"/>
  <c r="U49" i="2"/>
  <c r="AC49" i="2" s="1"/>
  <c r="T27" i="1" l="1"/>
  <c r="Y51" i="2"/>
  <c r="AG51" i="2" s="1"/>
  <c r="X51" i="2"/>
  <c r="AF51" i="2" s="1"/>
  <c r="U48" i="2"/>
  <c r="AC48" i="2" s="1"/>
  <c r="V49" i="2"/>
  <c r="AD49" i="2" s="1"/>
  <c r="W50" i="2"/>
  <c r="AE50" i="2" s="1"/>
  <c r="Y50" i="2" l="1"/>
  <c r="AG50" i="2" s="1"/>
  <c r="X50" i="2"/>
  <c r="AF50" i="2" s="1"/>
  <c r="W49" i="2"/>
  <c r="AE49" i="2" s="1"/>
  <c r="V48" i="2"/>
  <c r="AD48" i="2" s="1"/>
  <c r="AD2" i="2"/>
  <c r="R41" i="2"/>
  <c r="Z41" i="2" s="1"/>
  <c r="S41" i="2" l="1"/>
  <c r="AA41" i="2" s="1"/>
  <c r="W48" i="2"/>
  <c r="AE48" i="2" s="1"/>
  <c r="Y49" i="2"/>
  <c r="AG49" i="2" s="1"/>
  <c r="X49" i="2"/>
  <c r="AF49" i="2" s="1"/>
  <c r="S40" i="2"/>
  <c r="AA40" i="2" s="1"/>
  <c r="R40" i="2"/>
  <c r="Z40" i="2" s="1"/>
  <c r="U41" i="2"/>
  <c r="AC41" i="2" s="1"/>
  <c r="T41" i="2"/>
  <c r="AB41" i="2" s="1"/>
  <c r="K40" i="2" l="1"/>
  <c r="L40" i="2" s="1"/>
  <c r="M40" i="2" s="1"/>
  <c r="N40" i="2" s="1"/>
  <c r="O40" i="2" s="1"/>
  <c r="P40" i="2" s="1"/>
  <c r="Q40" i="2" s="1"/>
  <c r="K41" i="2"/>
  <c r="L41" i="2" s="1"/>
  <c r="M41" i="2" s="1"/>
  <c r="N41" i="2" s="1"/>
  <c r="O41" i="2" s="1"/>
  <c r="P41" i="2" s="1"/>
  <c r="Q41" i="2" s="1"/>
  <c r="Y48" i="2"/>
  <c r="AG48" i="2" s="1"/>
  <c r="X48" i="2"/>
  <c r="AF48" i="2" s="1"/>
  <c r="F35" i="1"/>
  <c r="G33" i="1"/>
  <c r="R39" i="2"/>
  <c r="Z39" i="2" s="1"/>
  <c r="V41" i="2"/>
  <c r="AD41" i="2" s="1"/>
  <c r="R38" i="2"/>
  <c r="Z38" i="2" s="1"/>
  <c r="K39" i="2"/>
  <c r="L39" i="2" s="1"/>
  <c r="M39" i="2" s="1"/>
  <c r="N39" i="2" s="1"/>
  <c r="O39" i="2" s="1"/>
  <c r="P39" i="2" s="1"/>
  <c r="Q39" i="2" s="1"/>
  <c r="T40" i="2"/>
  <c r="AB40" i="2" s="1"/>
  <c r="S39" i="2" l="1"/>
  <c r="AA39" i="2" s="1"/>
  <c r="U40" i="2"/>
  <c r="AC40" i="2" s="1"/>
  <c r="W41" i="2"/>
  <c r="AE41" i="2" s="1"/>
  <c r="S38" i="2"/>
  <c r="AA38" i="2" s="1"/>
  <c r="R37" i="2"/>
  <c r="Z37" i="2" s="1"/>
  <c r="K38" i="2" l="1"/>
  <c r="L38" i="2" s="1"/>
  <c r="M38" i="2" s="1"/>
  <c r="N38" i="2" s="1"/>
  <c r="O38" i="2" s="1"/>
  <c r="P38" i="2" s="1"/>
  <c r="Q38" i="2" s="1"/>
  <c r="T39" i="2"/>
  <c r="AB39" i="2" s="1"/>
  <c r="S37" i="2"/>
  <c r="AA37" i="2" s="1"/>
  <c r="V40" i="2"/>
  <c r="AD40" i="2" s="1"/>
  <c r="T38" i="2"/>
  <c r="AB38" i="2" s="1"/>
  <c r="K37" i="2"/>
  <c r="L37" i="2" s="1"/>
  <c r="M37" i="2" s="1"/>
  <c r="N37" i="2" s="1"/>
  <c r="O37" i="2" s="1"/>
  <c r="P37" i="2" s="1"/>
  <c r="Q37" i="2" s="1"/>
  <c r="R36" i="2"/>
  <c r="Z36" i="2" s="1"/>
  <c r="X41" i="2"/>
  <c r="AF41" i="2" s="1"/>
  <c r="E16" i="1" l="1"/>
  <c r="K30" i="2"/>
  <c r="L30" i="2" s="1"/>
  <c r="M30" i="2" s="1"/>
  <c r="N30" i="2" s="1"/>
  <c r="O30" i="2" s="1"/>
  <c r="P30" i="2" s="1"/>
  <c r="Q30" i="2" s="1"/>
  <c r="E26" i="1"/>
  <c r="U39" i="2"/>
  <c r="AC39" i="2" s="1"/>
  <c r="R35" i="2"/>
  <c r="Z35" i="2" s="1"/>
  <c r="K36" i="2"/>
  <c r="L36" i="2" s="1"/>
  <c r="M36" i="2" s="1"/>
  <c r="N36" i="2" s="1"/>
  <c r="O36" i="2" s="1"/>
  <c r="P36" i="2" s="1"/>
  <c r="Q36" i="2" s="1"/>
  <c r="K29" i="2"/>
  <c r="L29" i="2" s="1"/>
  <c r="M29" i="2" s="1"/>
  <c r="N29" i="2" s="1"/>
  <c r="O29" i="2" s="1"/>
  <c r="P29" i="2" s="1"/>
  <c r="Q29" i="2" s="1"/>
  <c r="R28" i="2"/>
  <c r="Z28" i="2" s="1"/>
  <c r="S36" i="2"/>
  <c r="AA36" i="2" s="1"/>
  <c r="Y41" i="2"/>
  <c r="AG41" i="2" s="1"/>
  <c r="U38" i="2"/>
  <c r="AC38" i="2" s="1"/>
  <c r="W40" i="2"/>
  <c r="AE40" i="2" s="1"/>
  <c r="T37" i="2"/>
  <c r="AB37" i="2" s="1"/>
  <c r="V39" i="2" l="1"/>
  <c r="AD39" i="2" s="1"/>
  <c r="S28" i="2"/>
  <c r="AA28" i="2" s="1"/>
  <c r="K28" i="2"/>
  <c r="L28" i="2" s="1"/>
  <c r="M28" i="2" s="1"/>
  <c r="N28" i="2" s="1"/>
  <c r="O28" i="2" s="1"/>
  <c r="P28" i="2" s="1"/>
  <c r="Q28" i="2" s="1"/>
  <c r="R27" i="2"/>
  <c r="Z27" i="2" s="1"/>
  <c r="X40" i="2"/>
  <c r="AF40" i="2" s="1"/>
  <c r="T36" i="2"/>
  <c r="AB36" i="2" s="1"/>
  <c r="S35" i="2"/>
  <c r="AA35" i="2" s="1"/>
  <c r="V38" i="2"/>
  <c r="AD38" i="2" s="1"/>
  <c r="K35" i="2"/>
  <c r="L35" i="2" s="1"/>
  <c r="M35" i="2" s="1"/>
  <c r="N35" i="2" s="1"/>
  <c r="O35" i="2" s="1"/>
  <c r="P35" i="2" s="1"/>
  <c r="Q35" i="2" s="1"/>
  <c r="R34" i="2"/>
  <c r="Z34" i="2" s="1"/>
  <c r="U37" i="2"/>
  <c r="AC37" i="2" s="1"/>
  <c r="W39" i="2" l="1"/>
  <c r="AE39" i="2" s="1"/>
  <c r="S27" i="2"/>
  <c r="AA27" i="2" s="1"/>
  <c r="S34" i="2"/>
  <c r="AA34" i="2" s="1"/>
  <c r="T35" i="2"/>
  <c r="AB35" i="2" s="1"/>
  <c r="U36" i="2"/>
  <c r="AC36" i="2" s="1"/>
  <c r="T28" i="2"/>
  <c r="AB28" i="2" s="1"/>
  <c r="V37" i="2"/>
  <c r="AD37" i="2" s="1"/>
  <c r="K27" i="2"/>
  <c r="L27" i="2" s="1"/>
  <c r="M27" i="2" s="1"/>
  <c r="N27" i="2" s="1"/>
  <c r="O27" i="2" s="1"/>
  <c r="P27" i="2" s="1"/>
  <c r="Q27" i="2" s="1"/>
  <c r="R26" i="2"/>
  <c r="Z26" i="2" s="1"/>
  <c r="Y40" i="2"/>
  <c r="AG40" i="2" s="1"/>
  <c r="K34" i="2"/>
  <c r="L34" i="2" s="1"/>
  <c r="M34" i="2" s="1"/>
  <c r="N34" i="2" s="1"/>
  <c r="O34" i="2" s="1"/>
  <c r="P34" i="2" s="1"/>
  <c r="Q34" i="2" s="1"/>
  <c r="R33" i="2"/>
  <c r="Z33" i="2" s="1"/>
  <c r="W38" i="2"/>
  <c r="AE38" i="2" s="1"/>
  <c r="X39" i="2" l="1"/>
  <c r="AF39" i="2" s="1"/>
  <c r="X38" i="2"/>
  <c r="AF38" i="2" s="1"/>
  <c r="V36" i="2"/>
  <c r="AD36" i="2" s="1"/>
  <c r="T27" i="2"/>
  <c r="AB27" i="2" s="1"/>
  <c r="S26" i="2"/>
  <c r="AA26" i="2" s="1"/>
  <c r="T34" i="2"/>
  <c r="AB34" i="2" s="1"/>
  <c r="K26" i="2"/>
  <c r="L26" i="2" s="1"/>
  <c r="M26" i="2" s="1"/>
  <c r="N26" i="2" s="1"/>
  <c r="O26" i="2" s="1"/>
  <c r="P26" i="2" s="1"/>
  <c r="Q26" i="2" s="1"/>
  <c r="R25" i="2"/>
  <c r="Z25" i="2" s="1"/>
  <c r="S33" i="2"/>
  <c r="AA33" i="2" s="1"/>
  <c r="W37" i="2"/>
  <c r="AE37" i="2" s="1"/>
  <c r="U28" i="2"/>
  <c r="AC28" i="2" s="1"/>
  <c r="K33" i="2"/>
  <c r="L33" i="2" s="1"/>
  <c r="M33" i="2" s="1"/>
  <c r="N33" i="2" s="1"/>
  <c r="O33" i="2" s="1"/>
  <c r="P33" i="2" s="1"/>
  <c r="Q33" i="2" s="1"/>
  <c r="R32" i="2"/>
  <c r="Z32" i="2" s="1"/>
  <c r="U35" i="2"/>
  <c r="AC35" i="2" s="1"/>
  <c r="Y39" i="2" l="1"/>
  <c r="AG39" i="2" s="1"/>
  <c r="S32" i="2"/>
  <c r="AA32" i="2" s="1"/>
  <c r="T33" i="2"/>
  <c r="AB33" i="2" s="1"/>
  <c r="W36" i="2"/>
  <c r="AE36" i="2" s="1"/>
  <c r="T26" i="2"/>
  <c r="AB26" i="2" s="1"/>
  <c r="K25" i="2"/>
  <c r="L25" i="2" s="1"/>
  <c r="M25" i="2" s="1"/>
  <c r="N25" i="2" s="1"/>
  <c r="O25" i="2" s="1"/>
  <c r="P25" i="2" s="1"/>
  <c r="Q25" i="2" s="1"/>
  <c r="R24" i="2"/>
  <c r="Z24" i="2" s="1"/>
  <c r="R30" i="2"/>
  <c r="Z30" i="2" s="1"/>
  <c r="V28" i="2"/>
  <c r="AD28" i="2" s="1"/>
  <c r="S25" i="2"/>
  <c r="AA25" i="2" s="1"/>
  <c r="Y38" i="2"/>
  <c r="AG38" i="2" s="1"/>
  <c r="U34" i="2"/>
  <c r="AC34" i="2" s="1"/>
  <c r="V35" i="2"/>
  <c r="AD35" i="2" s="1"/>
  <c r="X37" i="2"/>
  <c r="AF37" i="2" s="1"/>
  <c r="U27" i="2"/>
  <c r="AC27" i="2" s="1"/>
  <c r="K31" i="2" l="1"/>
  <c r="L31" i="2" s="1"/>
  <c r="M31" i="2" s="1"/>
  <c r="N31" i="2" s="1"/>
  <c r="O31" i="2" s="1"/>
  <c r="P31" i="2" s="1"/>
  <c r="Q31" i="2" s="1"/>
  <c r="K32" i="2"/>
  <c r="L32" i="2" s="1"/>
  <c r="M32" i="2" s="1"/>
  <c r="N32" i="2" s="1"/>
  <c r="O32" i="2" s="1"/>
  <c r="P32" i="2" s="1"/>
  <c r="Q32" i="2" s="1"/>
  <c r="W28" i="2"/>
  <c r="AE28" i="2" s="1"/>
  <c r="K24" i="2"/>
  <c r="L24" i="2" s="1"/>
  <c r="M24" i="2" s="1"/>
  <c r="N24" i="2" s="1"/>
  <c r="O24" i="2" s="1"/>
  <c r="P24" i="2" s="1"/>
  <c r="Q24" i="2" s="1"/>
  <c r="R23" i="2"/>
  <c r="Z23" i="2" s="1"/>
  <c r="W35" i="2"/>
  <c r="AE35" i="2" s="1"/>
  <c r="S24" i="2"/>
  <c r="AA24" i="2" s="1"/>
  <c r="S30" i="2"/>
  <c r="AA30" i="2" s="1"/>
  <c r="T32" i="2"/>
  <c r="AB32" i="2" s="1"/>
  <c r="V27" i="2"/>
  <c r="AD27" i="2" s="1"/>
  <c r="U33" i="2"/>
  <c r="AC33" i="2" s="1"/>
  <c r="U26" i="2"/>
  <c r="AC26" i="2" s="1"/>
  <c r="T25" i="2"/>
  <c r="AB25" i="2" s="1"/>
  <c r="V34" i="2"/>
  <c r="AD34" i="2" s="1"/>
  <c r="Y37" i="2"/>
  <c r="AG37" i="2" s="1"/>
  <c r="R29" i="2"/>
  <c r="Z29" i="2" s="1"/>
  <c r="X36" i="2"/>
  <c r="AF36" i="2" s="1"/>
  <c r="C25" i="1" l="1"/>
  <c r="B11" i="1"/>
  <c r="D25" i="1"/>
  <c r="C11" i="1"/>
  <c r="B25" i="1"/>
  <c r="D11" i="1"/>
  <c r="S23" i="2"/>
  <c r="AA23" i="2" s="1"/>
  <c r="T30" i="2"/>
  <c r="AB30" i="2" s="1"/>
  <c r="S29" i="2"/>
  <c r="AA29" i="2" s="1"/>
  <c r="W27" i="2"/>
  <c r="AE27" i="2" s="1"/>
  <c r="T24" i="2"/>
  <c r="AB24" i="2" s="1"/>
  <c r="K23" i="2"/>
  <c r="L23" i="2" s="1"/>
  <c r="R22" i="2"/>
  <c r="Z22" i="2" s="1"/>
  <c r="V26" i="2"/>
  <c r="AD26" i="2" s="1"/>
  <c r="U32" i="2"/>
  <c r="AC32" i="2" s="1"/>
  <c r="Y36" i="2"/>
  <c r="AG36" i="2" s="1"/>
  <c r="X35" i="2"/>
  <c r="AF35" i="2" s="1"/>
  <c r="X28" i="2"/>
  <c r="AF28" i="2" s="1"/>
  <c r="W34" i="2"/>
  <c r="AE34" i="2" s="1"/>
  <c r="U25" i="2"/>
  <c r="AC25" i="2" s="1"/>
  <c r="V33" i="2"/>
  <c r="AD33" i="2" s="1"/>
  <c r="M23" i="2" l="1"/>
  <c r="N23" i="2" s="1"/>
  <c r="O23" i="2" s="1"/>
  <c r="P23" i="2" s="1"/>
  <c r="Q23" i="2" s="1"/>
  <c r="J16" i="2"/>
  <c r="V32" i="2"/>
  <c r="AD32" i="2" s="1"/>
  <c r="U24" i="2"/>
  <c r="AC24" i="2" s="1"/>
  <c r="W26" i="2"/>
  <c r="AE26" i="2" s="1"/>
  <c r="V25" i="2"/>
  <c r="AD25" i="2" s="1"/>
  <c r="X34" i="2"/>
  <c r="AF34" i="2" s="1"/>
  <c r="K22" i="2"/>
  <c r="L22" i="2" s="1"/>
  <c r="M22" i="2" s="1"/>
  <c r="N22" i="2" s="1"/>
  <c r="O22" i="2" s="1"/>
  <c r="P22" i="2" s="1"/>
  <c r="Q22" i="2" s="1"/>
  <c r="R21" i="2"/>
  <c r="Z21" i="2" s="1"/>
  <c r="Y28" i="2"/>
  <c r="AG28" i="2" s="1"/>
  <c r="Y35" i="2"/>
  <c r="AG35" i="2" s="1"/>
  <c r="U30" i="2"/>
  <c r="AC30" i="2" s="1"/>
  <c r="S22" i="2"/>
  <c r="AA22" i="2" s="1"/>
  <c r="X27" i="2"/>
  <c r="AF27" i="2" s="1"/>
  <c r="T23" i="2"/>
  <c r="AB23" i="2" s="1"/>
  <c r="W33" i="2"/>
  <c r="AE33" i="2" s="1"/>
  <c r="T29" i="2"/>
  <c r="AB29" i="2" s="1"/>
  <c r="J15" i="2" l="1"/>
  <c r="J14" i="2" s="1"/>
  <c r="J13" i="2" s="1"/>
  <c r="J12" i="2" s="1"/>
  <c r="J11" i="2" s="1"/>
  <c r="J10" i="2" s="1"/>
  <c r="J9" i="2" s="1"/>
  <c r="J8" i="2" s="1"/>
  <c r="J7" i="2" s="1"/>
  <c r="J6" i="2" s="1"/>
  <c r="J5" i="2" s="1"/>
  <c r="F24" i="1"/>
  <c r="Y27" i="2"/>
  <c r="AG27" i="2" s="1"/>
  <c r="Y34" i="2"/>
  <c r="AG34" i="2" s="1"/>
  <c r="U23" i="2"/>
  <c r="AC23" i="2" s="1"/>
  <c r="W25" i="2"/>
  <c r="AE25" i="2" s="1"/>
  <c r="T22" i="2"/>
  <c r="AB22" i="2" s="1"/>
  <c r="S21" i="2"/>
  <c r="AA21" i="2" s="1"/>
  <c r="U29" i="2"/>
  <c r="AC29" i="2" s="1"/>
  <c r="W32" i="2"/>
  <c r="AE32" i="2" s="1"/>
  <c r="R16" i="2"/>
  <c r="Z16" i="2" s="1"/>
  <c r="X26" i="2"/>
  <c r="AF26" i="2" s="1"/>
  <c r="X33" i="2"/>
  <c r="AF33" i="2" s="1"/>
  <c r="V24" i="2"/>
  <c r="AD24" i="2" s="1"/>
  <c r="V30" i="2"/>
  <c r="AD30" i="2" s="1"/>
  <c r="K21" i="2"/>
  <c r="L21" i="2" s="1"/>
  <c r="M21" i="2" s="1"/>
  <c r="N21" i="2" s="1"/>
  <c r="O21" i="2" s="1"/>
  <c r="P21" i="2" s="1"/>
  <c r="Q21" i="2" s="1"/>
  <c r="R20" i="2"/>
  <c r="Z20" i="2" s="1"/>
  <c r="F16" i="1" l="1"/>
  <c r="K17" i="2"/>
  <c r="L17" i="2" s="1"/>
  <c r="M17" i="2" s="1"/>
  <c r="N17" i="2" s="1"/>
  <c r="O17" i="2" s="1"/>
  <c r="P17" i="2" s="1"/>
  <c r="Q17" i="2" s="1"/>
  <c r="K16" i="2"/>
  <c r="L16" i="2" s="1"/>
  <c r="M16" i="2" s="1"/>
  <c r="N16" i="2" s="1"/>
  <c r="O16" i="2" s="1"/>
  <c r="P16" i="2" s="1"/>
  <c r="Q16" i="2" s="1"/>
  <c r="X32" i="2"/>
  <c r="AF32" i="2" s="1"/>
  <c r="Y33" i="2"/>
  <c r="AG33" i="2" s="1"/>
  <c r="U22" i="2"/>
  <c r="AC22" i="2" s="1"/>
  <c r="V23" i="2"/>
  <c r="AD23" i="2" s="1"/>
  <c r="W24" i="2"/>
  <c r="AE24" i="2" s="1"/>
  <c r="Y26" i="2"/>
  <c r="AG26" i="2" s="1"/>
  <c r="S20" i="2"/>
  <c r="AA20" i="2" s="1"/>
  <c r="T21" i="2"/>
  <c r="AB21" i="2" s="1"/>
  <c r="K20" i="2"/>
  <c r="L20" i="2" s="1"/>
  <c r="M20" i="2" s="1"/>
  <c r="N20" i="2" s="1"/>
  <c r="O20" i="2" s="1"/>
  <c r="P20" i="2" s="1"/>
  <c r="Q20" i="2" s="1"/>
  <c r="R19" i="2"/>
  <c r="Z19" i="2" s="1"/>
  <c r="K15" i="2"/>
  <c r="L15" i="2" s="1"/>
  <c r="M15" i="2" s="1"/>
  <c r="N15" i="2" s="1"/>
  <c r="O15" i="2" s="1"/>
  <c r="P15" i="2" s="1"/>
  <c r="Q15" i="2" s="1"/>
  <c r="R15" i="2"/>
  <c r="Z15" i="2" s="1"/>
  <c r="W30" i="2"/>
  <c r="AE30" i="2" s="1"/>
  <c r="V29" i="2"/>
  <c r="AD29" i="2" s="1"/>
  <c r="X25" i="2"/>
  <c r="AF25" i="2" s="1"/>
  <c r="S16" i="2" l="1"/>
  <c r="AA16" i="2" s="1"/>
  <c r="C27" i="1"/>
  <c r="B27" i="1"/>
  <c r="D27" i="1"/>
  <c r="F26" i="1"/>
  <c r="G24" i="1"/>
  <c r="W29" i="2"/>
  <c r="AE29" i="2" s="1"/>
  <c r="T16" i="2"/>
  <c r="AB16" i="2" s="1"/>
  <c r="S19" i="2"/>
  <c r="AA19" i="2" s="1"/>
  <c r="X30" i="2"/>
  <c r="AF30" i="2" s="1"/>
  <c r="T20" i="2"/>
  <c r="AB20" i="2" s="1"/>
  <c r="R18" i="2"/>
  <c r="Z18" i="2" s="1"/>
  <c r="W23" i="2"/>
  <c r="AE23" i="2" s="1"/>
  <c r="Y25" i="2"/>
  <c r="AG25" i="2" s="1"/>
  <c r="V22" i="2"/>
  <c r="AD22" i="2" s="1"/>
  <c r="K14" i="2"/>
  <c r="L14" i="2" s="1"/>
  <c r="M14" i="2" s="1"/>
  <c r="N14" i="2" s="1"/>
  <c r="O14" i="2" s="1"/>
  <c r="P14" i="2" s="1"/>
  <c r="Q14" i="2" s="1"/>
  <c r="R14" i="2"/>
  <c r="Z14" i="2" s="1"/>
  <c r="X24" i="2"/>
  <c r="AF24" i="2" s="1"/>
  <c r="S15" i="2"/>
  <c r="AA15" i="2" s="1"/>
  <c r="U21" i="2"/>
  <c r="AC21" i="2" s="1"/>
  <c r="Y32" i="2"/>
  <c r="AG32" i="2" s="1"/>
  <c r="K19" i="2" l="1"/>
  <c r="L19" i="2" s="1"/>
  <c r="M19" i="2" s="1"/>
  <c r="N19" i="2" s="1"/>
  <c r="O19" i="2" s="1"/>
  <c r="P19" i="2" s="1"/>
  <c r="Q19" i="2" s="1"/>
  <c r="B17" i="1"/>
  <c r="B12" i="1"/>
  <c r="D17" i="1"/>
  <c r="D12" i="1"/>
  <c r="C17" i="1"/>
  <c r="C12" i="1"/>
  <c r="S14" i="2"/>
  <c r="AA14" i="2" s="1"/>
  <c r="U20" i="2"/>
  <c r="AC20" i="2" s="1"/>
  <c r="Y24" i="2"/>
  <c r="AG24" i="2" s="1"/>
  <c r="R17" i="2"/>
  <c r="Z17" i="2" s="1"/>
  <c r="V21" i="2"/>
  <c r="AD21" i="2" s="1"/>
  <c r="X23" i="2"/>
  <c r="AF23" i="2" s="1"/>
  <c r="K13" i="2"/>
  <c r="L13" i="2" s="1"/>
  <c r="M13" i="2" s="1"/>
  <c r="N13" i="2" s="1"/>
  <c r="O13" i="2" s="1"/>
  <c r="P13" i="2" s="1"/>
  <c r="Q13" i="2" s="1"/>
  <c r="R13" i="2"/>
  <c r="Z13" i="2" s="1"/>
  <c r="W22" i="2"/>
  <c r="AE22" i="2" s="1"/>
  <c r="S18" i="2"/>
  <c r="AA18" i="2" s="1"/>
  <c r="Y30" i="2"/>
  <c r="AG30" i="2" s="1"/>
  <c r="X29" i="2"/>
  <c r="AF29" i="2" s="1"/>
  <c r="U16" i="2"/>
  <c r="AC16" i="2" s="1"/>
  <c r="T15" i="2"/>
  <c r="AB15" i="2" s="1"/>
  <c r="T19" i="2"/>
  <c r="AB19" i="2" s="1"/>
  <c r="K18" i="2" l="1"/>
  <c r="L18" i="2" s="1"/>
  <c r="M18" i="2" s="1"/>
  <c r="N18" i="2" s="1"/>
  <c r="O18" i="2" s="1"/>
  <c r="P18" i="2" s="1"/>
  <c r="Q18" i="2" s="1"/>
  <c r="E11" i="1" s="1"/>
  <c r="S13" i="2"/>
  <c r="AA13" i="2" s="1"/>
  <c r="W21" i="2"/>
  <c r="AE21" i="2" s="1"/>
  <c r="V20" i="2"/>
  <c r="AD20" i="2" s="1"/>
  <c r="X22" i="2"/>
  <c r="AF22" i="2" s="1"/>
  <c r="Y23" i="2"/>
  <c r="AG23" i="2" s="1"/>
  <c r="U15" i="2"/>
  <c r="AC15" i="2" s="1"/>
  <c r="Y29" i="2"/>
  <c r="AG29" i="2" s="1"/>
  <c r="T18" i="2"/>
  <c r="AB18" i="2" s="1"/>
  <c r="S17" i="2"/>
  <c r="AA17" i="2" s="1"/>
  <c r="T14" i="2"/>
  <c r="AB14" i="2" s="1"/>
  <c r="V16" i="2"/>
  <c r="AD16" i="2" s="1"/>
  <c r="K12" i="2"/>
  <c r="L12" i="2" s="1"/>
  <c r="M12" i="2" s="1"/>
  <c r="N12" i="2" s="1"/>
  <c r="O12" i="2" s="1"/>
  <c r="P12" i="2" s="1"/>
  <c r="Q12" i="2" s="1"/>
  <c r="R12" i="2"/>
  <c r="Z12" i="2" s="1"/>
  <c r="U19" i="2"/>
  <c r="AC19" i="2" s="1"/>
  <c r="E25" i="1" l="1"/>
  <c r="X21" i="2"/>
  <c r="AF21" i="2" s="1"/>
  <c r="U14" i="2"/>
  <c r="AC14" i="2" s="1"/>
  <c r="S12" i="2"/>
  <c r="AA12" i="2" s="1"/>
  <c r="T13" i="2"/>
  <c r="AB13" i="2" s="1"/>
  <c r="K11" i="2"/>
  <c r="L11" i="2" s="1"/>
  <c r="M11" i="2" s="1"/>
  <c r="N11" i="2" s="1"/>
  <c r="O11" i="2" s="1"/>
  <c r="P11" i="2" s="1"/>
  <c r="Q11" i="2" s="1"/>
  <c r="R11" i="2"/>
  <c r="Z11" i="2" s="1"/>
  <c r="W16" i="2"/>
  <c r="AE16" i="2" s="1"/>
  <c r="Y22" i="2"/>
  <c r="AG22" i="2" s="1"/>
  <c r="U18" i="2"/>
  <c r="AC18" i="2" s="1"/>
  <c r="V19" i="2"/>
  <c r="AD19" i="2" s="1"/>
  <c r="T17" i="2"/>
  <c r="AB17" i="2" s="1"/>
  <c r="V15" i="2"/>
  <c r="AD15" i="2" s="1"/>
  <c r="W20" i="2"/>
  <c r="AE20" i="2" s="1"/>
  <c r="S11" i="2" l="1"/>
  <c r="AA11" i="2" s="1"/>
  <c r="K10" i="2"/>
  <c r="L10" i="2" s="1"/>
  <c r="M10" i="2" s="1"/>
  <c r="N10" i="2" s="1"/>
  <c r="O10" i="2" s="1"/>
  <c r="P10" i="2" s="1"/>
  <c r="Q10" i="2" s="1"/>
  <c r="R10" i="2"/>
  <c r="Z10" i="2" s="1"/>
  <c r="X20" i="2"/>
  <c r="AF20" i="2" s="1"/>
  <c r="W15" i="2"/>
  <c r="AE15" i="2" s="1"/>
  <c r="V18" i="2"/>
  <c r="AD18" i="2" s="1"/>
  <c r="U17" i="2"/>
  <c r="AC17" i="2" s="1"/>
  <c r="V14" i="2"/>
  <c r="AD14" i="2" s="1"/>
  <c r="U13" i="2"/>
  <c r="AC13" i="2" s="1"/>
  <c r="W19" i="2"/>
  <c r="AE19" i="2" s="1"/>
  <c r="X16" i="2"/>
  <c r="AF16" i="2" s="1"/>
  <c r="T12" i="2"/>
  <c r="AB12" i="2" s="1"/>
  <c r="Y21" i="2"/>
  <c r="AG21" i="2" s="1"/>
  <c r="Y20" i="2" l="1"/>
  <c r="AG20" i="2" s="1"/>
  <c r="X15" i="2"/>
  <c r="AF15" i="2" s="1"/>
  <c r="X19" i="2"/>
  <c r="AF19" i="2" s="1"/>
  <c r="T11" i="2"/>
  <c r="AB11" i="2" s="1"/>
  <c r="W18" i="2"/>
  <c r="AE18" i="2" s="1"/>
  <c r="U12" i="2"/>
  <c r="AC12" i="2" s="1"/>
  <c r="S10" i="2"/>
  <c r="AA10" i="2" s="1"/>
  <c r="Y16" i="2"/>
  <c r="AG16" i="2" s="1"/>
  <c r="W14" i="2"/>
  <c r="AE14" i="2" s="1"/>
  <c r="K9" i="2"/>
  <c r="L9" i="2" s="1"/>
  <c r="M9" i="2" s="1"/>
  <c r="N9" i="2" s="1"/>
  <c r="O9" i="2" s="1"/>
  <c r="P9" i="2" s="1"/>
  <c r="Q9" i="2" s="1"/>
  <c r="R9" i="2"/>
  <c r="Z9" i="2" s="1"/>
  <c r="V13" i="2"/>
  <c r="AD13" i="2" s="1"/>
  <c r="V17" i="2"/>
  <c r="AD17" i="2" s="1"/>
  <c r="X14" i="2" l="1"/>
  <c r="AF14" i="2" s="1"/>
  <c r="W13" i="2"/>
  <c r="AE13" i="2" s="1"/>
  <c r="Y19" i="2"/>
  <c r="AG19" i="2" s="1"/>
  <c r="X18" i="2"/>
  <c r="AF18" i="2" s="1"/>
  <c r="T10" i="2"/>
  <c r="AB10" i="2" s="1"/>
  <c r="U11" i="2"/>
  <c r="AC11" i="2" s="1"/>
  <c r="Y15" i="2"/>
  <c r="AG15" i="2" s="1"/>
  <c r="S9" i="2"/>
  <c r="AA9" i="2" s="1"/>
  <c r="W17" i="2"/>
  <c r="AE17" i="2" s="1"/>
  <c r="K8" i="2"/>
  <c r="L8" i="2" s="1"/>
  <c r="M8" i="2" s="1"/>
  <c r="N8" i="2" s="1"/>
  <c r="O8" i="2" s="1"/>
  <c r="P8" i="2" s="1"/>
  <c r="Q8" i="2" s="1"/>
  <c r="R8" i="2"/>
  <c r="Z8" i="2" s="1"/>
  <c r="V12" i="2"/>
  <c r="AD12" i="2" s="1"/>
  <c r="E17" i="1" l="1"/>
  <c r="E12" i="1"/>
  <c r="E27" i="1"/>
  <c r="W12" i="2"/>
  <c r="AE12" i="2" s="1"/>
  <c r="T9" i="2"/>
  <c r="AB9" i="2" s="1"/>
  <c r="U10" i="2"/>
  <c r="AC10" i="2" s="1"/>
  <c r="S8" i="2"/>
  <c r="AA8" i="2" s="1"/>
  <c r="X13" i="2"/>
  <c r="AF13" i="2" s="1"/>
  <c r="X17" i="2"/>
  <c r="AF17" i="2" s="1"/>
  <c r="K7" i="2"/>
  <c r="L7" i="2" s="1"/>
  <c r="M7" i="2" s="1"/>
  <c r="N7" i="2" s="1"/>
  <c r="O7" i="2" s="1"/>
  <c r="P7" i="2" s="1"/>
  <c r="Q7" i="2" s="1"/>
  <c r="R7" i="2"/>
  <c r="Z7" i="2" s="1"/>
  <c r="V11" i="2"/>
  <c r="AD11" i="2" s="1"/>
  <c r="Y18" i="2"/>
  <c r="AG18" i="2" s="1"/>
  <c r="Y14" i="2"/>
  <c r="AG14" i="2" s="1"/>
  <c r="S7" i="2" l="1"/>
  <c r="AA7" i="2" s="1"/>
  <c r="U9" i="2"/>
  <c r="AC9" i="2" s="1"/>
  <c r="Y13" i="2"/>
  <c r="AG13" i="2" s="1"/>
  <c r="R6" i="2"/>
  <c r="Z6" i="2" s="1"/>
  <c r="Y17" i="2"/>
  <c r="AG17" i="2" s="1"/>
  <c r="W11" i="2"/>
  <c r="AE11" i="2" s="1"/>
  <c r="T8" i="2"/>
  <c r="AB8" i="2" s="1"/>
  <c r="V10" i="2"/>
  <c r="AD10" i="2" s="1"/>
  <c r="X12" i="2"/>
  <c r="AF12" i="2" s="1"/>
  <c r="K6" i="2" l="1"/>
  <c r="L6" i="2" s="1"/>
  <c r="M6" i="2" s="1"/>
  <c r="N6" i="2" s="1"/>
  <c r="O6" i="2" s="1"/>
  <c r="P6" i="2" s="1"/>
  <c r="Q6" i="2" s="1"/>
  <c r="V9" i="2"/>
  <c r="AD9" i="2" s="1"/>
  <c r="W10" i="2"/>
  <c r="AE10" i="2" s="1"/>
  <c r="U8" i="2"/>
  <c r="AC8" i="2" s="1"/>
  <c r="S6" i="2"/>
  <c r="AA6" i="2" s="1"/>
  <c r="Y12" i="2"/>
  <c r="AG12" i="2" s="1"/>
  <c r="X11" i="2"/>
  <c r="AF11" i="2" s="1"/>
  <c r="T7" i="2"/>
  <c r="AB7" i="2" s="1"/>
  <c r="R5" i="2"/>
  <c r="Z5" i="2" s="1"/>
  <c r="K5" i="2" l="1"/>
  <c r="L5" i="2" s="1"/>
  <c r="M5" i="2" s="1"/>
  <c r="N5" i="2" s="1"/>
  <c r="O5" i="2" s="1"/>
  <c r="P5" i="2" s="1"/>
  <c r="Q5" i="2" s="1"/>
  <c r="S5" i="2"/>
  <c r="AA5" i="2" s="1"/>
  <c r="U7" i="2"/>
  <c r="AC7" i="2" s="1"/>
  <c r="W9" i="2"/>
  <c r="AE9" i="2" s="1"/>
  <c r="X10" i="2"/>
  <c r="AF10" i="2" s="1"/>
  <c r="Y11" i="2"/>
  <c r="AG11" i="2" s="1"/>
  <c r="T6" i="2"/>
  <c r="AB6" i="2" s="1"/>
  <c r="V8" i="2"/>
  <c r="AD8" i="2" s="1"/>
  <c r="F11" i="1" l="1"/>
  <c r="F25" i="1"/>
  <c r="V7" i="2"/>
  <c r="AD7" i="2" s="1"/>
  <c r="W8" i="2"/>
  <c r="AE8" i="2" s="1"/>
  <c r="T5" i="2"/>
  <c r="AB5" i="2" s="1"/>
  <c r="Y10" i="2"/>
  <c r="AG10" i="2" s="1"/>
  <c r="U6" i="2"/>
  <c r="AC6" i="2" s="1"/>
  <c r="X9" i="2"/>
  <c r="AF9" i="2" s="1"/>
  <c r="Y9" i="2" l="1"/>
  <c r="AG9" i="2" s="1"/>
  <c r="V6" i="2"/>
  <c r="AD6" i="2" s="1"/>
  <c r="X8" i="2"/>
  <c r="AF8" i="2" s="1"/>
  <c r="W7" i="2"/>
  <c r="AE7" i="2" s="1"/>
  <c r="U5" i="2"/>
  <c r="AC5" i="2" s="1"/>
  <c r="Y8" i="2" l="1"/>
  <c r="AG8" i="2" s="1"/>
  <c r="V5" i="2"/>
  <c r="AD5" i="2" s="1"/>
  <c r="W6" i="2"/>
  <c r="AE6" i="2" s="1"/>
  <c r="X7" i="2"/>
  <c r="AF7" i="2" s="1"/>
  <c r="X6" i="2" l="1"/>
  <c r="AF6" i="2" s="1"/>
  <c r="W5" i="2"/>
  <c r="AE5" i="2" s="1"/>
  <c r="Y7" i="2"/>
  <c r="AG7" i="2" s="1"/>
  <c r="F17" i="1" l="1"/>
  <c r="F12" i="1"/>
  <c r="X5" i="2"/>
  <c r="AF5" i="2" s="1"/>
  <c r="Y6" i="2"/>
  <c r="AG6" i="2" s="1"/>
  <c r="F27" i="1" l="1"/>
  <c r="G25" i="1"/>
  <c r="Y5" i="2"/>
  <c r="AG5" i="2" s="1"/>
</calcChain>
</file>

<file path=xl/sharedStrings.xml><?xml version="1.0" encoding="utf-8"?>
<sst xmlns="http://schemas.openxmlformats.org/spreadsheetml/2006/main" count="198" uniqueCount="101">
  <si>
    <t>AUXILIAR EDUCACIONAL</t>
  </si>
  <si>
    <t>TÉCNICO EDUCACIONAL</t>
  </si>
  <si>
    <t>ANALISTA EDUCACIONAL</t>
  </si>
  <si>
    <t>NÍVEIS DE CAPACITAÇÃO</t>
  </si>
  <si>
    <t>COM IQ DE:</t>
  </si>
  <si>
    <t>DOUTORADO</t>
  </si>
  <si>
    <t>REMUNUERAÇÃO TOTAL</t>
  </si>
  <si>
    <t>INCENTIVO À QUALIFICAÇÃO</t>
  </si>
  <si>
    <t>VENCIMENTO BÁSICO</t>
  </si>
  <si>
    <t>MÉRITO PROFISSIONAL</t>
  </si>
  <si>
    <t>CLASSE / MACROCARGO</t>
  </si>
  <si>
    <t>Padrão de Vencimento</t>
  </si>
  <si>
    <t>Vencimento Atual *</t>
  </si>
  <si>
    <t>NÍVEIS DE CAPACITAÇÃO (3 Salarios Minimos e STEP de 5%</t>
  </si>
  <si>
    <t>Atual</t>
  </si>
  <si>
    <t>A</t>
  </si>
  <si>
    <t>B</t>
  </si>
  <si>
    <t>C</t>
  </si>
  <si>
    <t>D</t>
  </si>
  <si>
    <t>E</t>
  </si>
  <si>
    <t>Piso</t>
  </si>
  <si>
    <t>Teto</t>
  </si>
  <si>
    <t>% Piso e Teto (mesma classe)</t>
  </si>
  <si>
    <t>Medio</t>
  </si>
  <si>
    <t>Superior</t>
  </si>
  <si>
    <t>Auxiliar (Racionalização)</t>
  </si>
  <si>
    <t>NÍVEIS DE CAPACITAÇÃO (3 Salarios Minimos e STEP de 4%)</t>
  </si>
  <si>
    <t>NÍVEIS DE CAPACITAÇÃO (2 Salarios Minimos e STEP de 3,9%)</t>
  </si>
  <si>
    <t>NÍVEIS DE CAPACITAÇÃO (3 Salarios Minimos e STEP de 3,9%)</t>
  </si>
  <si>
    <t>Simulação Cenários Diversos</t>
  </si>
  <si>
    <t>Diferença em % Piso (Simulação / Atual)</t>
  </si>
  <si>
    <t>Diferença em % teto (Simulação / Atual)</t>
  </si>
  <si>
    <t>NÍVEIS DE CAPACITAÇÃO (2 Salarios Minimos e STEP de 4%)</t>
  </si>
  <si>
    <t>Vencimento Base</t>
  </si>
  <si>
    <t>Step</t>
  </si>
  <si>
    <t>STEP</t>
  </si>
  <si>
    <t>PISO (em SM)</t>
  </si>
  <si>
    <t>NOVA MATRIZ DO PCCTAE COM 3 NÍVEIS</t>
  </si>
  <si>
    <t>AUXÍLIAR</t>
  </si>
  <si>
    <t>INTERMÉDIARIO</t>
  </si>
  <si>
    <t>SUPERIOR</t>
  </si>
  <si>
    <t>I</t>
  </si>
  <si>
    <t>II</t>
  </si>
  <si>
    <t>III</t>
  </si>
  <si>
    <t>IV</t>
  </si>
  <si>
    <t>V</t>
  </si>
  <si>
    <t>VI</t>
  </si>
  <si>
    <t>VII</t>
  </si>
  <si>
    <t>VIII</t>
  </si>
  <si>
    <t>P01</t>
  </si>
  <si>
    <t>PISO AUXÍLIAR</t>
  </si>
  <si>
    <t>P02</t>
  </si>
  <si>
    <t>P03</t>
  </si>
  <si>
    <t>P04</t>
  </si>
  <si>
    <t>P05</t>
  </si>
  <si>
    <t>P06</t>
  </si>
  <si>
    <t>P07</t>
  </si>
  <si>
    <t>P08</t>
  </si>
  <si>
    <t>P09</t>
  </si>
  <si>
    <t>PISO INTERMEDIÁRIO</t>
  </si>
  <si>
    <t>P10</t>
  </si>
  <si>
    <t>P11</t>
  </si>
  <si>
    <t>P12</t>
  </si>
  <si>
    <t>P13</t>
  </si>
  <si>
    <t>P14</t>
  </si>
  <si>
    <t>P15</t>
  </si>
  <si>
    <t>P16</t>
  </si>
  <si>
    <t>P17</t>
  </si>
  <si>
    <t>PISO SUPERIOR</t>
  </si>
  <si>
    <t>P18</t>
  </si>
  <si>
    <t>P19</t>
  </si>
  <si>
    <t>TETO AUXILIAR</t>
  </si>
  <si>
    <t>P20</t>
  </si>
  <si>
    <t>P21</t>
  </si>
  <si>
    <t>P22</t>
  </si>
  <si>
    <t>P23</t>
  </si>
  <si>
    <t>P24</t>
  </si>
  <si>
    <t>P25</t>
  </si>
  <si>
    <t>P26</t>
  </si>
  <si>
    <t>P27</t>
  </si>
  <si>
    <t>TETO INTERMEDIÁRIO</t>
  </si>
  <si>
    <t>P28</t>
  </si>
  <si>
    <t>P29</t>
  </si>
  <si>
    <t>P30</t>
  </si>
  <si>
    <t>P31</t>
  </si>
  <si>
    <t>P32</t>
  </si>
  <si>
    <t>P33</t>
  </si>
  <si>
    <t>P34</t>
  </si>
  <si>
    <t>P35</t>
  </si>
  <si>
    <t>TETO SUPERIOR</t>
  </si>
  <si>
    <t>P36</t>
  </si>
  <si>
    <t>Proposta SINTIFRJ -  2 Salarios e STEP de 5%</t>
  </si>
  <si>
    <t>Comparativo Situação Atual x Proposta SINTIFRJ</t>
  </si>
  <si>
    <t>NÍVEIS DE CAPACITAÇÃO (2 Salarios Minimos e STEP de 5%</t>
  </si>
  <si>
    <t>GRADUAÇÃO 
40%</t>
  </si>
  <si>
    <t>ESPECIALIZAÇÃO 
50%</t>
  </si>
  <si>
    <t>MESTRADO 
75%</t>
  </si>
  <si>
    <t>Diferença em % Piso mesma classe (SINTIFRJ / Atual)</t>
  </si>
  <si>
    <t>Diferença em % teto mesma clase (SINTIFRJ/ Atual)</t>
  </si>
  <si>
    <t>MÉDIO/TÉCNICO 
20%</t>
  </si>
  <si>
    <t>DOUTORADO 
115%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</si>
</sst>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0.000%"/>
    <numFmt numFmtId="165" formatCode="_-&quot;R$&quot;\ * #,##0.00_-;\-&quot;R$&quot;\ * #,##0.00_-;_-&quot;R$&quot;\ * &quot;-&quot;??_-;_-@"/>
    <numFmt numFmtId="166" formatCode="_-[$R$-416]\ * #,##0.00_-;\-[$R$-416]\ * #,##0.00_-;_-[$R$-416]\ * &quot;-&quot;??_-;_-@"/>
    <numFmt numFmtId="167" formatCode="&quot;R$ &quot;#,##0.00"/>
    <numFmt numFmtId="168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rgb="FFFF000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Arial"/>
    </font>
    <font>
      <b/>
      <sz val="14"/>
      <color theme="1"/>
      <name val="Arial"/>
    </font>
    <font>
      <sz val="11"/>
      <name val="Calibri"/>
    </font>
    <font>
      <b/>
      <sz val="8"/>
      <color rgb="FF006100"/>
      <name val="Ubuntu"/>
    </font>
    <font>
      <sz val="11"/>
      <color theme="1"/>
      <name val="&quot;Times New Roman&quot;"/>
    </font>
    <font>
      <b/>
      <sz val="7"/>
      <color theme="1"/>
      <name val="Arial"/>
    </font>
    <font>
      <sz val="11"/>
      <color theme="1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DEE6EF"/>
        <bgColor rgb="FFDEE6EF"/>
      </patternFill>
    </fill>
    <fill>
      <patternFill patternType="solid">
        <fgColor rgb="FFF7D1D5"/>
        <bgColor rgb="FFF7D1D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>
      <alignment vertical="center"/>
    </xf>
    <xf numFmtId="0" fontId="9" fillId="0" borderId="0"/>
  </cellStyleXfs>
  <cellXfs count="140">
    <xf numFmtId="0" fontId="0" fillId="0" borderId="0" xfId="0"/>
    <xf numFmtId="0" fontId="4" fillId="0" borderId="0" xfId="3"/>
    <xf numFmtId="44" fontId="0" fillId="0" borderId="0" xfId="4" applyFont="1" applyAlignment="1"/>
    <xf numFmtId="0" fontId="4" fillId="0" borderId="0" xfId="3" applyAlignment="1">
      <alignment horizontal="center" vertical="center" textRotation="90"/>
    </xf>
    <xf numFmtId="44" fontId="4" fillId="0" borderId="0" xfId="3" applyNumberFormat="1" applyAlignment="1">
      <alignment horizontal="center" vertical="center"/>
    </xf>
    <xf numFmtId="44" fontId="4" fillId="0" borderId="1" xfId="3" applyNumberFormat="1" applyBorder="1" applyAlignment="1">
      <alignment horizontal="center" vertical="center"/>
    </xf>
    <xf numFmtId="44" fontId="0" fillId="0" borderId="1" xfId="4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0" fillId="0" borderId="1" xfId="0" applyBorder="1"/>
    <xf numFmtId="2" fontId="0" fillId="0" borderId="0" xfId="0" applyNumberFormat="1"/>
    <xf numFmtId="0" fontId="3" fillId="0" borderId="0" xfId="0" applyFont="1" applyAlignment="1">
      <alignment horizontal="center"/>
    </xf>
    <xf numFmtId="44" fontId="3" fillId="0" borderId="1" xfId="1" applyFont="1" applyBorder="1"/>
    <xf numFmtId="9" fontId="3" fillId="0" borderId="1" xfId="2" applyFont="1" applyBorder="1"/>
    <xf numFmtId="0" fontId="3" fillId="0" borderId="1" xfId="0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44" fontId="3" fillId="0" borderId="2" xfId="1" applyFont="1" applyBorder="1" applyAlignment="1"/>
    <xf numFmtId="44" fontId="0" fillId="0" borderId="0" xfId="0" applyNumberFormat="1"/>
    <xf numFmtId="9" fontId="4" fillId="0" borderId="0" xfId="3" applyNumberFormat="1"/>
    <xf numFmtId="44" fontId="0" fillId="3" borderId="1" xfId="4" applyFont="1" applyFill="1" applyBorder="1" applyAlignment="1">
      <alignment horizontal="center" vertical="center"/>
    </xf>
    <xf numFmtId="10" fontId="3" fillId="0" borderId="1" xfId="2" applyNumberFormat="1" applyFont="1" applyBorder="1"/>
    <xf numFmtId="10" fontId="0" fillId="0" borderId="1" xfId="2" applyNumberFormat="1" applyFont="1" applyBorder="1"/>
    <xf numFmtId="44" fontId="0" fillId="10" borderId="1" xfId="4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2" xfId="0" applyFont="1" applyBorder="1"/>
    <xf numFmtId="0" fontId="16" fillId="0" borderId="19" xfId="5" applyFont="1" applyBorder="1" applyAlignment="1">
      <alignment horizontal="center" vertical="center" wrapText="1"/>
    </xf>
    <xf numFmtId="165" fontId="16" fillId="11" borderId="18" xfId="5" applyNumberFormat="1" applyFont="1" applyFill="1" applyBorder="1" applyAlignment="1">
      <alignment horizontal="center" vertical="center"/>
    </xf>
    <xf numFmtId="1" fontId="16" fillId="12" borderId="18" xfId="5" applyNumberFormat="1" applyFont="1" applyFill="1" applyBorder="1" applyAlignment="1">
      <alignment horizontal="center" vertical="center"/>
    </xf>
    <xf numFmtId="0" fontId="16" fillId="13" borderId="18" xfId="5" applyFont="1" applyFill="1" applyBorder="1" applyAlignment="1">
      <alignment horizontal="center" vertical="center"/>
    </xf>
    <xf numFmtId="0" fontId="16" fillId="12" borderId="18" xfId="5" applyFont="1" applyFill="1" applyBorder="1" applyAlignment="1">
      <alignment horizontal="center" vertical="center"/>
    </xf>
    <xf numFmtId="165" fontId="16" fillId="0" borderId="18" xfId="5" applyNumberFormat="1" applyFont="1" applyBorder="1" applyAlignment="1">
      <alignment horizontal="center" vertical="center"/>
    </xf>
    <xf numFmtId="166" fontId="16" fillId="0" borderId="18" xfId="5" applyNumberFormat="1" applyFont="1" applyBorder="1" applyAlignment="1">
      <alignment horizontal="center" vertical="center"/>
    </xf>
    <xf numFmtId="0" fontId="16" fillId="13" borderId="20" xfId="5" applyFont="1" applyFill="1" applyBorder="1" applyAlignment="1">
      <alignment horizontal="center" vertical="center"/>
    </xf>
    <xf numFmtId="0" fontId="16" fillId="13" borderId="16" xfId="5" applyFont="1" applyFill="1" applyBorder="1" applyAlignment="1">
      <alignment horizontal="center" vertical="center"/>
    </xf>
    <xf numFmtId="0" fontId="16" fillId="13" borderId="19" xfId="5" applyFont="1" applyFill="1" applyBorder="1" applyAlignment="1">
      <alignment horizontal="center" vertical="center"/>
    </xf>
    <xf numFmtId="0" fontId="16" fillId="12" borderId="20" xfId="5" applyFont="1" applyFill="1" applyBorder="1" applyAlignment="1">
      <alignment horizontal="center" vertical="center"/>
    </xf>
    <xf numFmtId="0" fontId="16" fillId="12" borderId="16" xfId="5" applyFont="1" applyFill="1" applyBorder="1" applyAlignment="1">
      <alignment horizontal="center" vertical="center"/>
    </xf>
    <xf numFmtId="0" fontId="16" fillId="12" borderId="19" xfId="5" applyFont="1" applyFill="1" applyBorder="1" applyAlignment="1">
      <alignment horizontal="center" vertical="center"/>
    </xf>
    <xf numFmtId="167" fontId="16" fillId="0" borderId="18" xfId="5" applyNumberFormat="1" applyFont="1" applyBorder="1" applyAlignment="1">
      <alignment horizontal="center" vertical="center"/>
    </xf>
    <xf numFmtId="0" fontId="4" fillId="0" borderId="0" xfId="3" applyBorder="1" applyAlignment="1">
      <alignment vertical="center" wrapText="1"/>
    </xf>
    <xf numFmtId="0" fontId="4" fillId="0" borderId="0" xfId="3" applyBorder="1"/>
    <xf numFmtId="44" fontId="0" fillId="0" borderId="0" xfId="4" applyFont="1" applyBorder="1" applyAlignment="1"/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4" fillId="0" borderId="0" xfId="3" applyAlignment="1">
      <alignment horizontal="center" vertical="center" textRotation="90"/>
    </xf>
    <xf numFmtId="0" fontId="4" fillId="0" borderId="0" xfId="3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2" fontId="0" fillId="0" borderId="21" xfId="0" applyNumberFormat="1" applyFill="1" applyBorder="1"/>
    <xf numFmtId="2" fontId="3" fillId="0" borderId="21" xfId="0" applyNumberFormat="1" applyFont="1" applyFill="1" applyBorder="1"/>
    <xf numFmtId="2" fontId="2" fillId="0" borderId="2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0" borderId="0" xfId="3" applyAlignment="1">
      <alignment horizontal="center"/>
    </xf>
    <xf numFmtId="9" fontId="7" fillId="0" borderId="1" xfId="3" applyNumberFormat="1" applyFont="1" applyBorder="1" applyAlignment="1">
      <alignment horizontal="center" vertical="center" wrapText="1"/>
    </xf>
    <xf numFmtId="9" fontId="7" fillId="0" borderId="1" xfId="3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168" fontId="7" fillId="0" borderId="1" xfId="2" applyNumberFormat="1" applyFont="1" applyBorder="1" applyAlignment="1">
      <alignment horizontal="center" vertical="center"/>
    </xf>
    <xf numFmtId="0" fontId="16" fillId="0" borderId="0" xfId="5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11" borderId="14" xfId="5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 vertical="center"/>
    </xf>
    <xf numFmtId="0" fontId="14" fillId="0" borderId="0" xfId="5" applyFont="1" applyAlignment="1">
      <alignment vertical="center"/>
    </xf>
    <xf numFmtId="0" fontId="9" fillId="0" borderId="0" xfId="5" applyAlignment="1">
      <alignment vertical="center"/>
    </xf>
    <xf numFmtId="164" fontId="10" fillId="11" borderId="14" xfId="5" applyNumberFormat="1" applyFont="1" applyFill="1" applyBorder="1" applyAlignment="1">
      <alignment horizontal="center" vertical="center" wrapText="1"/>
    </xf>
    <xf numFmtId="1" fontId="15" fillId="12" borderId="18" xfId="5" applyNumberFormat="1" applyFont="1" applyFill="1" applyBorder="1" applyAlignment="1">
      <alignment horizontal="center" vertical="center"/>
    </xf>
    <xf numFmtId="0" fontId="15" fillId="13" borderId="18" xfId="5" applyFont="1" applyFill="1" applyBorder="1" applyAlignment="1">
      <alignment horizontal="right" vertical="center" wrapText="1"/>
    </xf>
    <xf numFmtId="0" fontId="15" fillId="12" borderId="18" xfId="5" applyFont="1" applyFill="1" applyBorder="1" applyAlignment="1">
      <alignment vertical="center" wrapText="1"/>
    </xf>
    <xf numFmtId="0" fontId="9" fillId="0" borderId="0" xfId="5" applyAlignment="1">
      <alignment horizontal="left" vertical="center"/>
    </xf>
    <xf numFmtId="0" fontId="13" fillId="11" borderId="14" xfId="5" applyFont="1" applyFill="1" applyBorder="1" applyAlignment="1">
      <alignment horizontal="center" vertical="center" wrapText="1"/>
    </xf>
    <xf numFmtId="0" fontId="12" fillId="0" borderId="18" xfId="5" applyFont="1" applyBorder="1" applyAlignment="1">
      <alignment vertical="center"/>
    </xf>
    <xf numFmtId="0" fontId="9" fillId="0" borderId="0" xfId="5" applyAlignment="1">
      <alignment vertical="center"/>
    </xf>
    <xf numFmtId="0" fontId="10" fillId="11" borderId="15" xfId="5" applyFont="1" applyFill="1" applyBorder="1" applyAlignment="1">
      <alignment horizontal="center" vertical="center" wrapText="1"/>
    </xf>
    <xf numFmtId="0" fontId="12" fillId="0" borderId="16" xfId="5" applyFont="1" applyBorder="1" applyAlignment="1">
      <alignment vertical="center"/>
    </xf>
    <xf numFmtId="0" fontId="11" fillId="11" borderId="15" xfId="5" applyFont="1" applyFill="1" applyBorder="1" applyAlignment="1">
      <alignment horizontal="center" vertical="center" wrapText="1"/>
    </xf>
    <xf numFmtId="0" fontId="12" fillId="0" borderId="15" xfId="5" applyFont="1" applyBorder="1" applyAlignment="1">
      <alignment vertical="center"/>
    </xf>
    <xf numFmtId="0" fontId="15" fillId="12" borderId="17" xfId="5" applyFont="1" applyFill="1" applyBorder="1" applyAlignment="1">
      <alignment horizontal="center" vertical="center" wrapText="1"/>
    </xf>
    <xf numFmtId="0" fontId="12" fillId="0" borderId="17" xfId="5" applyFont="1" applyBorder="1" applyAlignment="1">
      <alignment vertical="center"/>
    </xf>
    <xf numFmtId="0" fontId="15" fillId="13" borderId="17" xfId="5" applyFont="1" applyFill="1" applyBorder="1" applyAlignment="1">
      <alignment horizontal="center" vertical="center" wrapText="1"/>
    </xf>
    <xf numFmtId="0" fontId="4" fillId="0" borderId="1" xfId="3" applyBorder="1" applyAlignment="1">
      <alignment horizontal="center" vertical="center" textRotation="90"/>
    </xf>
    <xf numFmtId="0" fontId="0" fillId="0" borderId="1" xfId="4" applyNumberFormat="1" applyFont="1" applyBorder="1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4" fillId="0" borderId="4" xfId="3" applyBorder="1" applyAlignment="1">
      <alignment horizontal="center" vertical="center" wrapText="1"/>
    </xf>
    <xf numFmtId="0" fontId="4" fillId="0" borderId="5" xfId="3" applyBorder="1" applyAlignment="1">
      <alignment horizontal="center" vertical="center" wrapText="1"/>
    </xf>
    <xf numFmtId="0" fontId="4" fillId="0" borderId="11" xfId="3" applyBorder="1" applyAlignment="1">
      <alignment horizontal="center" vertical="center" textRotation="90"/>
    </xf>
    <xf numFmtId="0" fontId="4" fillId="0" borderId="8" xfId="3" applyBorder="1" applyAlignment="1">
      <alignment horizontal="center" vertical="center" textRotation="90"/>
    </xf>
    <xf numFmtId="0" fontId="4" fillId="0" borderId="7" xfId="3" applyBorder="1" applyAlignment="1">
      <alignment horizontal="center" vertical="center" textRotation="90"/>
    </xf>
    <xf numFmtId="0" fontId="4" fillId="0" borderId="12" xfId="3" applyBorder="1" applyAlignment="1">
      <alignment horizontal="center" vertical="center" textRotation="90"/>
    </xf>
    <xf numFmtId="0" fontId="4" fillId="0" borderId="0" xfId="3" applyAlignment="1">
      <alignment horizontal="center" vertical="center" textRotation="90"/>
    </xf>
    <xf numFmtId="0" fontId="4" fillId="0" borderId="10" xfId="3" applyBorder="1" applyAlignment="1">
      <alignment horizontal="center" vertical="center" textRotation="90"/>
    </xf>
    <xf numFmtId="0" fontId="4" fillId="0" borderId="13" xfId="3" applyBorder="1" applyAlignment="1">
      <alignment horizontal="center" vertical="center" textRotation="90"/>
    </xf>
    <xf numFmtId="0" fontId="4" fillId="0" borderId="3" xfId="3" applyBorder="1" applyAlignment="1">
      <alignment horizontal="center" vertical="center" textRotation="90"/>
    </xf>
    <xf numFmtId="0" fontId="4" fillId="0" borderId="6" xfId="3" applyBorder="1" applyAlignment="1">
      <alignment horizontal="center" vertical="center" textRotation="90"/>
    </xf>
    <xf numFmtId="0" fontId="0" fillId="0" borderId="4" xfId="4" applyNumberFormat="1" applyFont="1" applyBorder="1" applyAlignment="1">
      <alignment horizontal="center" vertical="center"/>
    </xf>
    <xf numFmtId="0" fontId="0" fillId="0" borderId="5" xfId="4" applyNumberFormat="1" applyFont="1" applyBorder="1" applyAlignment="1">
      <alignment horizontal="center" vertical="center"/>
    </xf>
    <xf numFmtId="0" fontId="0" fillId="0" borderId="2" xfId="4" applyNumberFormat="1" applyFont="1" applyBorder="1" applyAlignment="1">
      <alignment horizontal="center" vertical="center"/>
    </xf>
    <xf numFmtId="0" fontId="4" fillId="0" borderId="4" xfId="3" applyBorder="1" applyAlignment="1">
      <alignment horizontal="center"/>
    </xf>
    <xf numFmtId="0" fontId="4" fillId="0" borderId="5" xfId="3" applyBorder="1" applyAlignment="1">
      <alignment horizontal="center"/>
    </xf>
    <xf numFmtId="0" fontId="4" fillId="0" borderId="2" xfId="3" applyBorder="1" applyAlignment="1">
      <alignment horizontal="center"/>
    </xf>
    <xf numFmtId="0" fontId="4" fillId="0" borderId="0" xfId="3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4" fillId="0" borderId="1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Moeda" xfId="1" builtinId="4"/>
    <cellStyle name="Moeda 2" xfId="4"/>
    <cellStyle name="Normal" xfId="0" builtinId="0"/>
    <cellStyle name="Normal 2" xfId="3"/>
    <cellStyle name="Normal 3" xfId="5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1000"/>
  <sheetViews>
    <sheetView showGridLines="0" tabSelected="1" workbookViewId="0">
      <selection activeCell="AE39" sqref="AE39"/>
    </sheetView>
  </sheetViews>
  <sheetFormatPr defaultColWidth="14.44140625" defaultRowHeight="15" customHeight="1"/>
  <cols>
    <col min="1" max="1" width="11.44140625" style="82" customWidth="1"/>
    <col min="2" max="2" width="15.44140625" style="82" customWidth="1"/>
    <col min="3" max="26" width="3.5546875" style="82" customWidth="1"/>
    <col min="27" max="31" width="14.44140625" style="82"/>
    <col min="32" max="32" width="14.44140625" style="87"/>
    <col min="33" max="16384" width="14.44140625" style="82"/>
  </cols>
  <sheetData>
    <row r="1" spans="1:48">
      <c r="A1" s="79" t="s">
        <v>35</v>
      </c>
      <c r="B1" s="79" t="s">
        <v>36</v>
      </c>
      <c r="C1" s="93" t="s">
        <v>37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2"/>
      <c r="AA1" s="94"/>
      <c r="AB1" s="94"/>
      <c r="AC1" s="94"/>
      <c r="AD1" s="94"/>
      <c r="AE1" s="92"/>
      <c r="AF1" s="80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</row>
    <row r="2" spans="1:48">
      <c r="A2" s="83">
        <v>3.9E-2</v>
      </c>
      <c r="B2" s="79">
        <v>2</v>
      </c>
      <c r="C2" s="95" t="s">
        <v>38</v>
      </c>
      <c r="D2" s="96"/>
      <c r="E2" s="96"/>
      <c r="F2" s="96"/>
      <c r="G2" s="96"/>
      <c r="H2" s="96"/>
      <c r="I2" s="96"/>
      <c r="J2" s="89"/>
      <c r="K2" s="97" t="s">
        <v>39</v>
      </c>
      <c r="L2" s="96"/>
      <c r="M2" s="96"/>
      <c r="N2" s="96"/>
      <c r="O2" s="96"/>
      <c r="P2" s="96"/>
      <c r="Q2" s="96"/>
      <c r="R2" s="89"/>
      <c r="S2" s="95" t="s">
        <v>40</v>
      </c>
      <c r="T2" s="96"/>
      <c r="U2" s="96"/>
      <c r="V2" s="96"/>
      <c r="W2" s="96"/>
      <c r="X2" s="96"/>
      <c r="Y2" s="96"/>
      <c r="Z2" s="89"/>
      <c r="AA2" s="88" t="s">
        <v>99</v>
      </c>
      <c r="AB2" s="88" t="s">
        <v>94</v>
      </c>
      <c r="AC2" s="88" t="s">
        <v>95</v>
      </c>
      <c r="AD2" s="88" t="s">
        <v>96</v>
      </c>
      <c r="AE2" s="88" t="s">
        <v>100</v>
      </c>
      <c r="AF2" s="90"/>
      <c r="AG2" s="90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</row>
    <row r="3" spans="1:48">
      <c r="A3" s="91" t="s">
        <v>8</v>
      </c>
      <c r="B3" s="92"/>
      <c r="C3" s="84" t="s">
        <v>41</v>
      </c>
      <c r="D3" s="84" t="s">
        <v>42</v>
      </c>
      <c r="E3" s="84" t="s">
        <v>43</v>
      </c>
      <c r="F3" s="84" t="s">
        <v>44</v>
      </c>
      <c r="G3" s="84" t="s">
        <v>45</v>
      </c>
      <c r="H3" s="84" t="s">
        <v>46</v>
      </c>
      <c r="I3" s="84" t="s">
        <v>47</v>
      </c>
      <c r="J3" s="84" t="s">
        <v>48</v>
      </c>
      <c r="K3" s="85" t="s">
        <v>41</v>
      </c>
      <c r="L3" s="85" t="s">
        <v>42</v>
      </c>
      <c r="M3" s="85" t="s">
        <v>43</v>
      </c>
      <c r="N3" s="85" t="s">
        <v>44</v>
      </c>
      <c r="O3" s="85" t="s">
        <v>45</v>
      </c>
      <c r="P3" s="85" t="s">
        <v>46</v>
      </c>
      <c r="Q3" s="85" t="s">
        <v>47</v>
      </c>
      <c r="R3" s="85" t="s">
        <v>48</v>
      </c>
      <c r="S3" s="86" t="s">
        <v>41</v>
      </c>
      <c r="T3" s="86" t="s">
        <v>42</v>
      </c>
      <c r="U3" s="86" t="s">
        <v>43</v>
      </c>
      <c r="V3" s="86" t="s">
        <v>44</v>
      </c>
      <c r="W3" s="86" t="s">
        <v>45</v>
      </c>
      <c r="X3" s="86" t="s">
        <v>46</v>
      </c>
      <c r="Y3" s="86" t="s">
        <v>47</v>
      </c>
      <c r="Z3" s="86" t="s">
        <v>48</v>
      </c>
      <c r="AA3" s="89"/>
      <c r="AB3" s="89"/>
      <c r="AC3" s="89"/>
      <c r="AD3" s="89"/>
      <c r="AE3" s="89"/>
      <c r="AF3" s="90"/>
      <c r="AG3" s="90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</row>
    <row r="4" spans="1:48">
      <c r="A4" s="27" t="s">
        <v>49</v>
      </c>
      <c r="B4" s="28">
        <f>1320*B2</f>
        <v>2640</v>
      </c>
      <c r="C4" s="29">
        <v>1</v>
      </c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  <c r="O4" s="30"/>
      <c r="P4" s="30"/>
      <c r="Q4" s="30"/>
      <c r="R4" s="30"/>
      <c r="S4" s="31"/>
      <c r="T4" s="31"/>
      <c r="U4" s="31"/>
      <c r="V4" s="31"/>
      <c r="W4" s="31"/>
      <c r="X4" s="31"/>
      <c r="Y4" s="31"/>
      <c r="Z4" s="31"/>
      <c r="AA4" s="32">
        <f t="shared" ref="AA4:AA30" si="0">(B4*0.2)+B4</f>
        <v>3168</v>
      </c>
      <c r="AB4" s="32">
        <f t="shared" ref="AB4:AB30" si="1">(B4*0.4)+B4</f>
        <v>3696</v>
      </c>
      <c r="AC4" s="33">
        <f t="shared" ref="AC4:AC38" si="2">(B4*0.5)+B4</f>
        <v>3960</v>
      </c>
      <c r="AD4" s="32">
        <f t="shared" ref="AD4:AD38" si="3">(B4*0.75)+B4</f>
        <v>4620</v>
      </c>
      <c r="AE4" s="32">
        <f>(B4*1.15)+B4</f>
        <v>5676</v>
      </c>
      <c r="AF4" s="73" t="s">
        <v>50</v>
      </c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</row>
    <row r="5" spans="1:48">
      <c r="A5" s="27" t="s">
        <v>51</v>
      </c>
      <c r="B5" s="28">
        <f t="shared" ref="B5:B39" si="4">(B4*$A$2)+B4</f>
        <v>2742.96</v>
      </c>
      <c r="C5" s="29">
        <v>2</v>
      </c>
      <c r="D5" s="29">
        <v>1</v>
      </c>
      <c r="E5" s="29"/>
      <c r="F5" s="29"/>
      <c r="G5" s="29"/>
      <c r="H5" s="29"/>
      <c r="I5" s="29"/>
      <c r="J5" s="29"/>
      <c r="K5" s="30"/>
      <c r="L5" s="30"/>
      <c r="M5" s="30"/>
      <c r="N5" s="30"/>
      <c r="O5" s="30"/>
      <c r="P5" s="30"/>
      <c r="Q5" s="30"/>
      <c r="R5" s="30"/>
      <c r="S5" s="31"/>
      <c r="T5" s="31"/>
      <c r="U5" s="31"/>
      <c r="V5" s="31"/>
      <c r="W5" s="31"/>
      <c r="X5" s="31"/>
      <c r="Y5" s="31"/>
      <c r="Z5" s="31"/>
      <c r="AA5" s="32">
        <f t="shared" si="0"/>
        <v>3291.5520000000001</v>
      </c>
      <c r="AB5" s="32">
        <f t="shared" si="1"/>
        <v>3840.1440000000002</v>
      </c>
      <c r="AC5" s="33">
        <f t="shared" si="2"/>
        <v>4114.4400000000005</v>
      </c>
      <c r="AD5" s="32">
        <f t="shared" si="3"/>
        <v>4800.18</v>
      </c>
      <c r="AE5" s="32">
        <f t="shared" ref="AE5:AE39" si="5">(B5*1.15)+B5</f>
        <v>5897.3639999999996</v>
      </c>
      <c r="AF5" s="73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</row>
    <row r="6" spans="1:48">
      <c r="A6" s="27" t="s">
        <v>52</v>
      </c>
      <c r="B6" s="28">
        <f t="shared" si="4"/>
        <v>2849.9354400000002</v>
      </c>
      <c r="C6" s="29">
        <v>3</v>
      </c>
      <c r="D6" s="29">
        <v>2</v>
      </c>
      <c r="E6" s="29">
        <v>1</v>
      </c>
      <c r="F6" s="29"/>
      <c r="G6" s="29"/>
      <c r="H6" s="29"/>
      <c r="I6" s="29"/>
      <c r="J6" s="29"/>
      <c r="K6" s="30"/>
      <c r="L6" s="30"/>
      <c r="M6" s="30"/>
      <c r="N6" s="30"/>
      <c r="O6" s="30"/>
      <c r="P6" s="30"/>
      <c r="Q6" s="30"/>
      <c r="R6" s="30"/>
      <c r="S6" s="31"/>
      <c r="T6" s="31"/>
      <c r="U6" s="31"/>
      <c r="V6" s="31"/>
      <c r="W6" s="31"/>
      <c r="X6" s="31"/>
      <c r="Y6" s="31"/>
      <c r="Z6" s="31"/>
      <c r="AA6" s="32">
        <f t="shared" si="0"/>
        <v>3419.9225280000001</v>
      </c>
      <c r="AB6" s="32">
        <f t="shared" si="1"/>
        <v>3989.9096160000004</v>
      </c>
      <c r="AC6" s="33">
        <f t="shared" si="2"/>
        <v>4274.9031599999998</v>
      </c>
      <c r="AD6" s="32">
        <f t="shared" si="3"/>
        <v>4987.3870200000001</v>
      </c>
      <c r="AE6" s="32">
        <f t="shared" si="5"/>
        <v>6127.3611959999998</v>
      </c>
      <c r="AF6" s="73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</row>
    <row r="7" spans="1:48">
      <c r="A7" s="27" t="s">
        <v>53</v>
      </c>
      <c r="B7" s="28">
        <f t="shared" si="4"/>
        <v>2961.0829221600002</v>
      </c>
      <c r="C7" s="29">
        <v>4</v>
      </c>
      <c r="D7" s="29">
        <v>3</v>
      </c>
      <c r="E7" s="29">
        <v>2</v>
      </c>
      <c r="F7" s="29">
        <v>1</v>
      </c>
      <c r="G7" s="29"/>
      <c r="H7" s="29"/>
      <c r="I7" s="29"/>
      <c r="J7" s="29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2">
        <f t="shared" si="0"/>
        <v>3553.2995065920004</v>
      </c>
      <c r="AB7" s="32">
        <f t="shared" si="1"/>
        <v>4145.5160910240002</v>
      </c>
      <c r="AC7" s="33">
        <f t="shared" si="2"/>
        <v>4441.6243832400005</v>
      </c>
      <c r="AD7" s="32">
        <f t="shared" si="3"/>
        <v>5181.8951137800004</v>
      </c>
      <c r="AE7" s="32">
        <f t="shared" si="5"/>
        <v>6366.328282644</v>
      </c>
      <c r="AF7" s="73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</row>
    <row r="8" spans="1:48">
      <c r="A8" s="27" t="s">
        <v>54</v>
      </c>
      <c r="B8" s="28">
        <f t="shared" si="4"/>
        <v>3076.5651561242403</v>
      </c>
      <c r="C8" s="29">
        <v>5</v>
      </c>
      <c r="D8" s="29">
        <v>4</v>
      </c>
      <c r="E8" s="29">
        <v>3</v>
      </c>
      <c r="F8" s="29">
        <v>2</v>
      </c>
      <c r="G8" s="29">
        <v>1</v>
      </c>
      <c r="H8" s="29"/>
      <c r="I8" s="29"/>
      <c r="J8" s="29"/>
      <c r="K8" s="30"/>
      <c r="L8" s="30"/>
      <c r="M8" s="30"/>
      <c r="N8" s="30"/>
      <c r="O8" s="30"/>
      <c r="P8" s="30"/>
      <c r="Q8" s="30"/>
      <c r="R8" s="30"/>
      <c r="S8" s="31"/>
      <c r="T8" s="31"/>
      <c r="U8" s="31"/>
      <c r="V8" s="31"/>
      <c r="W8" s="31"/>
      <c r="X8" s="31"/>
      <c r="Y8" s="31"/>
      <c r="Z8" s="31"/>
      <c r="AA8" s="32">
        <f t="shared" si="0"/>
        <v>3691.8781873490884</v>
      </c>
      <c r="AB8" s="32">
        <f t="shared" si="1"/>
        <v>4307.1912185739366</v>
      </c>
      <c r="AC8" s="33">
        <f t="shared" si="2"/>
        <v>4614.84773418636</v>
      </c>
      <c r="AD8" s="32">
        <f t="shared" si="3"/>
        <v>5383.9890232174203</v>
      </c>
      <c r="AE8" s="32">
        <f t="shared" si="5"/>
        <v>6614.6150856671156</v>
      </c>
      <c r="AF8" s="73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</row>
    <row r="9" spans="1:48">
      <c r="A9" s="27" t="s">
        <v>55</v>
      </c>
      <c r="B9" s="28">
        <f t="shared" si="4"/>
        <v>3196.5511972130857</v>
      </c>
      <c r="C9" s="29">
        <v>6</v>
      </c>
      <c r="D9" s="29">
        <v>5</v>
      </c>
      <c r="E9" s="29">
        <v>4</v>
      </c>
      <c r="F9" s="29">
        <v>3</v>
      </c>
      <c r="G9" s="29">
        <v>2</v>
      </c>
      <c r="H9" s="29">
        <v>1</v>
      </c>
      <c r="I9" s="29"/>
      <c r="J9" s="29"/>
      <c r="K9" s="30"/>
      <c r="L9" s="30"/>
      <c r="M9" s="30"/>
      <c r="N9" s="30"/>
      <c r="O9" s="30"/>
      <c r="P9" s="30"/>
      <c r="Q9" s="30"/>
      <c r="R9" s="30"/>
      <c r="S9" s="31"/>
      <c r="T9" s="31"/>
      <c r="U9" s="31"/>
      <c r="V9" s="31"/>
      <c r="W9" s="31"/>
      <c r="X9" s="31"/>
      <c r="Y9" s="31"/>
      <c r="Z9" s="31"/>
      <c r="AA9" s="32">
        <f t="shared" si="0"/>
        <v>3835.8614366557031</v>
      </c>
      <c r="AB9" s="32">
        <f t="shared" si="1"/>
        <v>4475.1716760983199</v>
      </c>
      <c r="AC9" s="33">
        <f t="shared" si="2"/>
        <v>4794.8267958196284</v>
      </c>
      <c r="AD9" s="32">
        <f t="shared" si="3"/>
        <v>5593.9645951228995</v>
      </c>
      <c r="AE9" s="32">
        <f t="shared" si="5"/>
        <v>6872.5850740081341</v>
      </c>
      <c r="AF9" s="73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</row>
    <row r="10" spans="1:48">
      <c r="A10" s="27" t="s">
        <v>56</v>
      </c>
      <c r="B10" s="28">
        <f t="shared" si="4"/>
        <v>3321.2166939043959</v>
      </c>
      <c r="C10" s="29">
        <v>7</v>
      </c>
      <c r="D10" s="29">
        <v>6</v>
      </c>
      <c r="E10" s="29">
        <v>5</v>
      </c>
      <c r="F10" s="29">
        <v>4</v>
      </c>
      <c r="G10" s="29">
        <v>3</v>
      </c>
      <c r="H10" s="29">
        <v>2</v>
      </c>
      <c r="I10" s="29">
        <v>1</v>
      </c>
      <c r="J10" s="29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1"/>
      <c r="V10" s="31"/>
      <c r="W10" s="31"/>
      <c r="X10" s="31"/>
      <c r="Y10" s="31"/>
      <c r="Z10" s="31"/>
      <c r="AA10" s="32">
        <f t="shared" si="0"/>
        <v>3985.4600326852751</v>
      </c>
      <c r="AB10" s="32">
        <f t="shared" si="1"/>
        <v>4649.7033714661538</v>
      </c>
      <c r="AC10" s="33">
        <f t="shared" si="2"/>
        <v>4981.8250408565937</v>
      </c>
      <c r="AD10" s="32">
        <f t="shared" si="3"/>
        <v>5812.1292143326928</v>
      </c>
      <c r="AE10" s="32">
        <f t="shared" si="5"/>
        <v>7140.6158918944511</v>
      </c>
      <c r="AF10" s="73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</row>
    <row r="11" spans="1:48">
      <c r="A11" s="27" t="s">
        <v>57</v>
      </c>
      <c r="B11" s="28">
        <f t="shared" si="4"/>
        <v>3450.7441449666676</v>
      </c>
      <c r="C11" s="29">
        <v>8</v>
      </c>
      <c r="D11" s="29">
        <v>7</v>
      </c>
      <c r="E11" s="29">
        <v>6</v>
      </c>
      <c r="F11" s="29">
        <v>5</v>
      </c>
      <c r="G11" s="29">
        <v>4</v>
      </c>
      <c r="H11" s="29">
        <v>3</v>
      </c>
      <c r="I11" s="29">
        <v>2</v>
      </c>
      <c r="J11" s="29">
        <v>1</v>
      </c>
      <c r="K11" s="30"/>
      <c r="L11" s="30"/>
      <c r="M11" s="30"/>
      <c r="N11" s="30"/>
      <c r="O11" s="30"/>
      <c r="P11" s="30"/>
      <c r="Q11" s="30"/>
      <c r="R11" s="30"/>
      <c r="S11" s="31"/>
      <c r="T11" s="31"/>
      <c r="U11" s="31"/>
      <c r="V11" s="31"/>
      <c r="W11" s="31"/>
      <c r="X11" s="31"/>
      <c r="Y11" s="31"/>
      <c r="Z11" s="31"/>
      <c r="AA11" s="32">
        <f t="shared" si="0"/>
        <v>4140.8929739600007</v>
      </c>
      <c r="AB11" s="32">
        <f t="shared" si="1"/>
        <v>4831.0418029533348</v>
      </c>
      <c r="AC11" s="33">
        <f t="shared" si="2"/>
        <v>5176.1162174500014</v>
      </c>
      <c r="AD11" s="32">
        <f t="shared" si="3"/>
        <v>6038.8022536916687</v>
      </c>
      <c r="AE11" s="32">
        <f t="shared" si="5"/>
        <v>7419.099911678335</v>
      </c>
      <c r="AF11" s="73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</row>
    <row r="12" spans="1:48">
      <c r="A12" s="27" t="s">
        <v>58</v>
      </c>
      <c r="B12" s="28">
        <f t="shared" si="4"/>
        <v>3585.3231666203678</v>
      </c>
      <c r="C12" s="29">
        <v>9</v>
      </c>
      <c r="D12" s="29">
        <v>8</v>
      </c>
      <c r="E12" s="29">
        <v>7</v>
      </c>
      <c r="F12" s="29">
        <v>6</v>
      </c>
      <c r="G12" s="29">
        <v>5</v>
      </c>
      <c r="H12" s="29">
        <v>4</v>
      </c>
      <c r="I12" s="29">
        <v>3</v>
      </c>
      <c r="J12" s="29">
        <v>2</v>
      </c>
      <c r="K12" s="34">
        <v>1</v>
      </c>
      <c r="L12" s="35"/>
      <c r="M12" s="35"/>
      <c r="N12" s="35"/>
      <c r="O12" s="35"/>
      <c r="P12" s="35"/>
      <c r="Q12" s="35"/>
      <c r="R12" s="35"/>
      <c r="S12" s="31"/>
      <c r="T12" s="31"/>
      <c r="U12" s="31"/>
      <c r="V12" s="31"/>
      <c r="W12" s="31"/>
      <c r="X12" s="31"/>
      <c r="Y12" s="31"/>
      <c r="Z12" s="31"/>
      <c r="AA12" s="32">
        <f t="shared" si="0"/>
        <v>4302.3877999444412</v>
      </c>
      <c r="AB12" s="32">
        <f t="shared" si="1"/>
        <v>5019.4524332685151</v>
      </c>
      <c r="AC12" s="33">
        <f t="shared" si="2"/>
        <v>5377.9847499305515</v>
      </c>
      <c r="AD12" s="32">
        <f t="shared" si="3"/>
        <v>6274.3155415856436</v>
      </c>
      <c r="AE12" s="32">
        <f t="shared" si="5"/>
        <v>7708.4448082337913</v>
      </c>
      <c r="AF12" s="73" t="s">
        <v>59</v>
      </c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</row>
    <row r="13" spans="1:48">
      <c r="A13" s="27" t="s">
        <v>60</v>
      </c>
      <c r="B13" s="28">
        <f t="shared" si="4"/>
        <v>3725.1507701185624</v>
      </c>
      <c r="C13" s="29">
        <v>10</v>
      </c>
      <c r="D13" s="29">
        <v>9</v>
      </c>
      <c r="E13" s="29">
        <v>8</v>
      </c>
      <c r="F13" s="29">
        <v>7</v>
      </c>
      <c r="G13" s="29">
        <v>6</v>
      </c>
      <c r="H13" s="29">
        <v>5</v>
      </c>
      <c r="I13" s="29">
        <v>4</v>
      </c>
      <c r="J13" s="29">
        <v>3</v>
      </c>
      <c r="K13" s="36">
        <v>2</v>
      </c>
      <c r="L13" s="30">
        <v>1</v>
      </c>
      <c r="M13" s="30"/>
      <c r="N13" s="30"/>
      <c r="O13" s="30"/>
      <c r="P13" s="30"/>
      <c r="Q13" s="30"/>
      <c r="R13" s="30"/>
      <c r="S13" s="31"/>
      <c r="T13" s="31"/>
      <c r="U13" s="31"/>
      <c r="V13" s="31"/>
      <c r="W13" s="31"/>
      <c r="X13" s="31"/>
      <c r="Y13" s="31"/>
      <c r="Z13" s="31"/>
      <c r="AA13" s="32">
        <f t="shared" si="0"/>
        <v>4470.1809241422752</v>
      </c>
      <c r="AB13" s="32">
        <f t="shared" si="1"/>
        <v>5215.2110781659876</v>
      </c>
      <c r="AC13" s="33">
        <f t="shared" si="2"/>
        <v>5587.7261551778438</v>
      </c>
      <c r="AD13" s="32">
        <f t="shared" si="3"/>
        <v>6519.0138477074843</v>
      </c>
      <c r="AE13" s="32">
        <f t="shared" si="5"/>
        <v>8009.0741557549081</v>
      </c>
      <c r="AF13" s="73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</row>
    <row r="14" spans="1:48">
      <c r="A14" s="27" t="s">
        <v>61</v>
      </c>
      <c r="B14" s="28">
        <f t="shared" si="4"/>
        <v>3870.4316501531862</v>
      </c>
      <c r="C14" s="29">
        <v>11</v>
      </c>
      <c r="D14" s="29">
        <v>10</v>
      </c>
      <c r="E14" s="29">
        <v>9</v>
      </c>
      <c r="F14" s="29">
        <v>8</v>
      </c>
      <c r="G14" s="29">
        <v>7</v>
      </c>
      <c r="H14" s="29">
        <v>6</v>
      </c>
      <c r="I14" s="29">
        <v>5</v>
      </c>
      <c r="J14" s="29">
        <v>4</v>
      </c>
      <c r="K14" s="36">
        <v>3</v>
      </c>
      <c r="L14" s="30">
        <v>2</v>
      </c>
      <c r="M14" s="30">
        <v>1</v>
      </c>
      <c r="N14" s="30"/>
      <c r="O14" s="30"/>
      <c r="P14" s="30"/>
      <c r="Q14" s="30"/>
      <c r="R14" s="30"/>
      <c r="S14" s="31"/>
      <c r="T14" s="31"/>
      <c r="U14" s="31"/>
      <c r="V14" s="31"/>
      <c r="W14" s="31"/>
      <c r="X14" s="31"/>
      <c r="Y14" s="31"/>
      <c r="Z14" s="31"/>
      <c r="AA14" s="32">
        <f t="shared" si="0"/>
        <v>4644.517980183824</v>
      </c>
      <c r="AB14" s="32">
        <f t="shared" si="1"/>
        <v>5418.6043102144613</v>
      </c>
      <c r="AC14" s="33">
        <f t="shared" si="2"/>
        <v>5805.647475229779</v>
      </c>
      <c r="AD14" s="32">
        <f t="shared" si="3"/>
        <v>6773.2553877680757</v>
      </c>
      <c r="AE14" s="32">
        <f t="shared" si="5"/>
        <v>8321.4280478293495</v>
      </c>
      <c r="AF14" s="73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</row>
    <row r="15" spans="1:48">
      <c r="A15" s="27" t="s">
        <v>62</v>
      </c>
      <c r="B15" s="28">
        <f t="shared" si="4"/>
        <v>4021.3784845091604</v>
      </c>
      <c r="C15" s="29">
        <v>12</v>
      </c>
      <c r="D15" s="29">
        <v>11</v>
      </c>
      <c r="E15" s="29">
        <v>10</v>
      </c>
      <c r="F15" s="29">
        <v>9</v>
      </c>
      <c r="G15" s="29">
        <v>8</v>
      </c>
      <c r="H15" s="29">
        <v>7</v>
      </c>
      <c r="I15" s="29">
        <v>6</v>
      </c>
      <c r="J15" s="29">
        <v>5</v>
      </c>
      <c r="K15" s="36">
        <v>4</v>
      </c>
      <c r="L15" s="30">
        <v>3</v>
      </c>
      <c r="M15" s="30">
        <v>2</v>
      </c>
      <c r="N15" s="30">
        <v>1</v>
      </c>
      <c r="O15" s="30"/>
      <c r="P15" s="30"/>
      <c r="Q15" s="30"/>
      <c r="R15" s="30"/>
      <c r="S15" s="31"/>
      <c r="T15" s="31"/>
      <c r="U15" s="31"/>
      <c r="V15" s="31"/>
      <c r="W15" s="31"/>
      <c r="X15" s="31"/>
      <c r="Y15" s="31"/>
      <c r="Z15" s="31"/>
      <c r="AA15" s="32">
        <f t="shared" si="0"/>
        <v>4825.6541814109924</v>
      </c>
      <c r="AB15" s="32">
        <f t="shared" si="1"/>
        <v>5629.9298783128252</v>
      </c>
      <c r="AC15" s="33">
        <f t="shared" si="2"/>
        <v>6032.0677267637402</v>
      </c>
      <c r="AD15" s="32">
        <f t="shared" si="3"/>
        <v>7037.4123478910305</v>
      </c>
      <c r="AE15" s="32">
        <f t="shared" si="5"/>
        <v>8645.9637416946935</v>
      </c>
      <c r="AF15" s="73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1:48">
      <c r="A16" s="27" t="s">
        <v>63</v>
      </c>
      <c r="B16" s="28">
        <f t="shared" si="4"/>
        <v>4178.2122454050177</v>
      </c>
      <c r="C16" s="29">
        <v>13</v>
      </c>
      <c r="D16" s="29">
        <v>12</v>
      </c>
      <c r="E16" s="29">
        <v>11</v>
      </c>
      <c r="F16" s="29">
        <v>10</v>
      </c>
      <c r="G16" s="29">
        <v>9</v>
      </c>
      <c r="H16" s="29">
        <v>8</v>
      </c>
      <c r="I16" s="29">
        <v>7</v>
      </c>
      <c r="J16" s="29">
        <v>6</v>
      </c>
      <c r="K16" s="36">
        <v>5</v>
      </c>
      <c r="L16" s="30">
        <v>4</v>
      </c>
      <c r="M16" s="30">
        <v>3</v>
      </c>
      <c r="N16" s="30">
        <v>2</v>
      </c>
      <c r="O16" s="30">
        <v>1</v>
      </c>
      <c r="P16" s="30"/>
      <c r="Q16" s="30"/>
      <c r="R16" s="30"/>
      <c r="S16" s="31"/>
      <c r="T16" s="31"/>
      <c r="U16" s="31"/>
      <c r="V16" s="31"/>
      <c r="W16" s="31"/>
      <c r="X16" s="31"/>
      <c r="Y16" s="31"/>
      <c r="Z16" s="31"/>
      <c r="AA16" s="32">
        <f t="shared" si="0"/>
        <v>5013.8546944860209</v>
      </c>
      <c r="AB16" s="32">
        <f t="shared" si="1"/>
        <v>5849.497143567025</v>
      </c>
      <c r="AC16" s="33">
        <f t="shared" si="2"/>
        <v>6267.3183681075261</v>
      </c>
      <c r="AD16" s="32">
        <f t="shared" si="3"/>
        <v>7311.8714294587808</v>
      </c>
      <c r="AE16" s="32">
        <f t="shared" si="5"/>
        <v>8983.1563276207889</v>
      </c>
      <c r="AF16" s="73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</row>
    <row r="17" spans="1:48">
      <c r="A17" s="27" t="s">
        <v>64</v>
      </c>
      <c r="B17" s="28">
        <f t="shared" si="4"/>
        <v>4341.1625229758138</v>
      </c>
      <c r="C17" s="29"/>
      <c r="D17" s="29">
        <v>13</v>
      </c>
      <c r="E17" s="29">
        <v>12</v>
      </c>
      <c r="F17" s="29">
        <v>11</v>
      </c>
      <c r="G17" s="29">
        <v>10</v>
      </c>
      <c r="H17" s="29">
        <v>9</v>
      </c>
      <c r="I17" s="29">
        <v>8</v>
      </c>
      <c r="J17" s="29">
        <v>7</v>
      </c>
      <c r="K17" s="36">
        <v>6</v>
      </c>
      <c r="L17" s="30">
        <v>5</v>
      </c>
      <c r="M17" s="30">
        <v>4</v>
      </c>
      <c r="N17" s="30">
        <v>3</v>
      </c>
      <c r="O17" s="30">
        <v>2</v>
      </c>
      <c r="P17" s="30">
        <v>1</v>
      </c>
      <c r="Q17" s="30"/>
      <c r="R17" s="30"/>
      <c r="S17" s="31"/>
      <c r="T17" s="31"/>
      <c r="U17" s="31"/>
      <c r="V17" s="31"/>
      <c r="W17" s="31"/>
      <c r="X17" s="31"/>
      <c r="Y17" s="31"/>
      <c r="Z17" s="31"/>
      <c r="AA17" s="32">
        <f t="shared" si="0"/>
        <v>5209.3950275709767</v>
      </c>
      <c r="AB17" s="32">
        <f t="shared" si="1"/>
        <v>6077.6275321661396</v>
      </c>
      <c r="AC17" s="33">
        <f t="shared" si="2"/>
        <v>6511.7437844637207</v>
      </c>
      <c r="AD17" s="32">
        <f t="shared" si="3"/>
        <v>7597.0344152076741</v>
      </c>
      <c r="AE17" s="32">
        <f t="shared" si="5"/>
        <v>9333.499424398</v>
      </c>
      <c r="AF17" s="73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</row>
    <row r="18" spans="1:48">
      <c r="A18" s="27" t="s">
        <v>65</v>
      </c>
      <c r="B18" s="28">
        <f t="shared" si="4"/>
        <v>4510.4678613718706</v>
      </c>
      <c r="C18" s="29"/>
      <c r="D18" s="29"/>
      <c r="E18" s="29">
        <v>13</v>
      </c>
      <c r="F18" s="29">
        <v>12</v>
      </c>
      <c r="G18" s="29">
        <v>11</v>
      </c>
      <c r="H18" s="29">
        <v>10</v>
      </c>
      <c r="I18" s="29">
        <v>9</v>
      </c>
      <c r="J18" s="29">
        <v>8</v>
      </c>
      <c r="K18" s="36">
        <v>7</v>
      </c>
      <c r="L18" s="30">
        <v>6</v>
      </c>
      <c r="M18" s="30">
        <v>5</v>
      </c>
      <c r="N18" s="30">
        <v>4</v>
      </c>
      <c r="O18" s="30">
        <v>3</v>
      </c>
      <c r="P18" s="30">
        <v>2</v>
      </c>
      <c r="Q18" s="30">
        <v>1</v>
      </c>
      <c r="R18" s="30"/>
      <c r="S18" s="31"/>
      <c r="T18" s="31"/>
      <c r="U18" s="31"/>
      <c r="V18" s="31"/>
      <c r="W18" s="31"/>
      <c r="X18" s="31"/>
      <c r="Y18" s="31"/>
      <c r="Z18" s="31"/>
      <c r="AA18" s="32">
        <f t="shared" si="0"/>
        <v>5412.561433646245</v>
      </c>
      <c r="AB18" s="32">
        <f t="shared" si="1"/>
        <v>6314.6550059206193</v>
      </c>
      <c r="AC18" s="33">
        <f t="shared" si="2"/>
        <v>6765.7017920578055</v>
      </c>
      <c r="AD18" s="32">
        <f t="shared" si="3"/>
        <v>7893.3187574007734</v>
      </c>
      <c r="AE18" s="32">
        <f t="shared" si="5"/>
        <v>9697.5059019495202</v>
      </c>
      <c r="AF18" s="73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</row>
    <row r="19" spans="1:48">
      <c r="A19" s="27" t="s">
        <v>66</v>
      </c>
      <c r="B19" s="28">
        <f t="shared" si="4"/>
        <v>4686.3761079653732</v>
      </c>
      <c r="C19" s="29"/>
      <c r="D19" s="29"/>
      <c r="E19" s="29"/>
      <c r="F19" s="29">
        <v>13</v>
      </c>
      <c r="G19" s="29">
        <v>12</v>
      </c>
      <c r="H19" s="29">
        <v>11</v>
      </c>
      <c r="I19" s="29">
        <v>10</v>
      </c>
      <c r="J19" s="29">
        <v>9</v>
      </c>
      <c r="K19" s="36">
        <v>8</v>
      </c>
      <c r="L19" s="30">
        <v>7</v>
      </c>
      <c r="M19" s="30">
        <v>6</v>
      </c>
      <c r="N19" s="30">
        <v>5</v>
      </c>
      <c r="O19" s="30">
        <v>4</v>
      </c>
      <c r="P19" s="30">
        <v>3</v>
      </c>
      <c r="Q19" s="30">
        <v>2</v>
      </c>
      <c r="R19" s="30">
        <v>1</v>
      </c>
      <c r="S19" s="31"/>
      <c r="T19" s="31"/>
      <c r="U19" s="31"/>
      <c r="V19" s="31"/>
      <c r="W19" s="31"/>
      <c r="X19" s="31"/>
      <c r="Y19" s="31"/>
      <c r="Z19" s="31"/>
      <c r="AA19" s="32">
        <f t="shared" si="0"/>
        <v>5623.6513295584482</v>
      </c>
      <c r="AB19" s="32">
        <f t="shared" si="1"/>
        <v>6560.9265511515223</v>
      </c>
      <c r="AC19" s="33">
        <f t="shared" si="2"/>
        <v>7029.5641619480593</v>
      </c>
      <c r="AD19" s="32">
        <f t="shared" si="3"/>
        <v>8201.1581889394038</v>
      </c>
      <c r="AE19" s="32">
        <f t="shared" si="5"/>
        <v>10075.708632125552</v>
      </c>
      <c r="AF19" s="73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</row>
    <row r="20" spans="1:48">
      <c r="A20" s="27" t="s">
        <v>67</v>
      </c>
      <c r="B20" s="28">
        <f t="shared" si="4"/>
        <v>4869.1447761760228</v>
      </c>
      <c r="C20" s="29"/>
      <c r="D20" s="29"/>
      <c r="E20" s="29"/>
      <c r="F20" s="29"/>
      <c r="G20" s="29">
        <v>13</v>
      </c>
      <c r="H20" s="29">
        <v>12</v>
      </c>
      <c r="I20" s="29">
        <v>11</v>
      </c>
      <c r="J20" s="29">
        <v>10</v>
      </c>
      <c r="K20" s="36">
        <v>9</v>
      </c>
      <c r="L20" s="30">
        <v>8</v>
      </c>
      <c r="M20" s="30">
        <v>7</v>
      </c>
      <c r="N20" s="30">
        <v>6</v>
      </c>
      <c r="O20" s="30">
        <v>5</v>
      </c>
      <c r="P20" s="30">
        <v>4</v>
      </c>
      <c r="Q20" s="30">
        <v>3</v>
      </c>
      <c r="R20" s="30">
        <v>2</v>
      </c>
      <c r="S20" s="37">
        <v>1</v>
      </c>
      <c r="T20" s="38"/>
      <c r="U20" s="38"/>
      <c r="V20" s="38"/>
      <c r="W20" s="38"/>
      <c r="X20" s="38"/>
      <c r="Y20" s="38"/>
      <c r="Z20" s="38"/>
      <c r="AA20" s="32">
        <f t="shared" si="0"/>
        <v>5842.9737314112272</v>
      </c>
      <c r="AB20" s="32">
        <f t="shared" si="1"/>
        <v>6816.8026866464315</v>
      </c>
      <c r="AC20" s="33">
        <f t="shared" si="2"/>
        <v>7303.7171642640342</v>
      </c>
      <c r="AD20" s="32">
        <f t="shared" si="3"/>
        <v>8521.0033583080403</v>
      </c>
      <c r="AE20" s="32">
        <f t="shared" si="5"/>
        <v>10468.661268778447</v>
      </c>
      <c r="AF20" s="73" t="s">
        <v>68</v>
      </c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</row>
    <row r="21" spans="1:48">
      <c r="A21" s="27" t="s">
        <v>69</v>
      </c>
      <c r="B21" s="28">
        <f t="shared" si="4"/>
        <v>5059.0414224468877</v>
      </c>
      <c r="C21" s="29"/>
      <c r="D21" s="29"/>
      <c r="E21" s="29"/>
      <c r="F21" s="29"/>
      <c r="G21" s="29"/>
      <c r="H21" s="29">
        <v>13</v>
      </c>
      <c r="I21" s="29">
        <v>12</v>
      </c>
      <c r="J21" s="29">
        <v>11</v>
      </c>
      <c r="K21" s="36">
        <v>10</v>
      </c>
      <c r="L21" s="30">
        <v>9</v>
      </c>
      <c r="M21" s="30">
        <v>8</v>
      </c>
      <c r="N21" s="30">
        <v>7</v>
      </c>
      <c r="O21" s="30">
        <v>6</v>
      </c>
      <c r="P21" s="30">
        <v>5</v>
      </c>
      <c r="Q21" s="30">
        <v>4</v>
      </c>
      <c r="R21" s="30">
        <v>3</v>
      </c>
      <c r="S21" s="39">
        <v>2</v>
      </c>
      <c r="T21" s="31">
        <v>1</v>
      </c>
      <c r="U21" s="31"/>
      <c r="V21" s="31"/>
      <c r="W21" s="31"/>
      <c r="X21" s="31"/>
      <c r="Y21" s="31"/>
      <c r="Z21" s="31"/>
      <c r="AA21" s="32">
        <f t="shared" si="0"/>
        <v>6070.8497069362656</v>
      </c>
      <c r="AB21" s="32">
        <f t="shared" si="1"/>
        <v>7082.6579914256426</v>
      </c>
      <c r="AC21" s="33">
        <f t="shared" si="2"/>
        <v>7588.5621336703316</v>
      </c>
      <c r="AD21" s="32">
        <f t="shared" si="3"/>
        <v>8853.3224892820544</v>
      </c>
      <c r="AE21" s="32">
        <f t="shared" si="5"/>
        <v>10876.939058260808</v>
      </c>
      <c r="AF21" s="73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</row>
    <row r="22" spans="1:48">
      <c r="A22" s="27" t="s">
        <v>70</v>
      </c>
      <c r="B22" s="28">
        <f t="shared" si="4"/>
        <v>5256.3440379223166</v>
      </c>
      <c r="C22" s="29"/>
      <c r="D22" s="29"/>
      <c r="E22" s="29"/>
      <c r="F22" s="29"/>
      <c r="G22" s="29"/>
      <c r="H22" s="29"/>
      <c r="I22" s="29">
        <v>13</v>
      </c>
      <c r="J22" s="29">
        <v>12</v>
      </c>
      <c r="K22" s="36">
        <v>11</v>
      </c>
      <c r="L22" s="30">
        <v>10</v>
      </c>
      <c r="M22" s="30">
        <v>9</v>
      </c>
      <c r="N22" s="30">
        <v>8</v>
      </c>
      <c r="O22" s="30">
        <v>7</v>
      </c>
      <c r="P22" s="30">
        <v>6</v>
      </c>
      <c r="Q22" s="30">
        <v>5</v>
      </c>
      <c r="R22" s="30">
        <v>4</v>
      </c>
      <c r="S22" s="39">
        <v>3</v>
      </c>
      <c r="T22" s="31">
        <v>2</v>
      </c>
      <c r="U22" s="31">
        <v>1</v>
      </c>
      <c r="V22" s="31"/>
      <c r="W22" s="31"/>
      <c r="X22" s="31"/>
      <c r="Y22" s="31"/>
      <c r="Z22" s="31"/>
      <c r="AA22" s="32">
        <f t="shared" si="0"/>
        <v>6307.6128455067801</v>
      </c>
      <c r="AB22" s="32">
        <f t="shared" si="1"/>
        <v>7358.8816530912427</v>
      </c>
      <c r="AC22" s="33">
        <f t="shared" si="2"/>
        <v>7884.5160568834744</v>
      </c>
      <c r="AD22" s="32">
        <f t="shared" si="3"/>
        <v>9198.6020663640538</v>
      </c>
      <c r="AE22" s="32">
        <f t="shared" si="5"/>
        <v>11301.139681532979</v>
      </c>
      <c r="AF22" s="73" t="s">
        <v>71</v>
      </c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</row>
    <row r="23" spans="1:48">
      <c r="A23" s="27" t="s">
        <v>72</v>
      </c>
      <c r="B23" s="28">
        <f t="shared" si="4"/>
        <v>5461.341455401287</v>
      </c>
      <c r="C23" s="29"/>
      <c r="D23" s="29"/>
      <c r="E23" s="29"/>
      <c r="F23" s="29"/>
      <c r="G23" s="29"/>
      <c r="H23" s="29"/>
      <c r="I23" s="29"/>
      <c r="J23" s="29">
        <v>13</v>
      </c>
      <c r="K23" s="36">
        <v>12</v>
      </c>
      <c r="L23" s="30">
        <v>11</v>
      </c>
      <c r="M23" s="30">
        <v>10</v>
      </c>
      <c r="N23" s="30">
        <v>9</v>
      </c>
      <c r="O23" s="30">
        <v>8</v>
      </c>
      <c r="P23" s="30">
        <v>7</v>
      </c>
      <c r="Q23" s="30">
        <v>6</v>
      </c>
      <c r="R23" s="30">
        <v>5</v>
      </c>
      <c r="S23" s="39">
        <v>4</v>
      </c>
      <c r="T23" s="31">
        <v>3</v>
      </c>
      <c r="U23" s="31">
        <v>2</v>
      </c>
      <c r="V23" s="31">
        <v>1</v>
      </c>
      <c r="W23" s="31"/>
      <c r="X23" s="31"/>
      <c r="Y23" s="31"/>
      <c r="Z23" s="31"/>
      <c r="AA23" s="32">
        <f t="shared" si="0"/>
        <v>6553.6097464815448</v>
      </c>
      <c r="AB23" s="32">
        <f t="shared" si="1"/>
        <v>7645.8780375618026</v>
      </c>
      <c r="AC23" s="33">
        <f t="shared" si="2"/>
        <v>8192.0121831019314</v>
      </c>
      <c r="AD23" s="32">
        <f t="shared" si="3"/>
        <v>9557.3475469522527</v>
      </c>
      <c r="AE23" s="32">
        <f t="shared" si="5"/>
        <v>11741.884129112766</v>
      </c>
      <c r="AF23" s="73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</row>
    <row r="24" spans="1:48">
      <c r="A24" s="27" t="s">
        <v>73</v>
      </c>
      <c r="B24" s="28">
        <f t="shared" si="4"/>
        <v>5674.3337721619373</v>
      </c>
      <c r="C24" s="29"/>
      <c r="D24" s="29"/>
      <c r="E24" s="29"/>
      <c r="F24" s="29"/>
      <c r="G24" s="29"/>
      <c r="H24" s="29"/>
      <c r="I24" s="29"/>
      <c r="J24" s="29"/>
      <c r="K24" s="36">
        <v>13</v>
      </c>
      <c r="L24" s="30">
        <v>12</v>
      </c>
      <c r="M24" s="30">
        <v>11</v>
      </c>
      <c r="N24" s="30">
        <v>10</v>
      </c>
      <c r="O24" s="30">
        <v>9</v>
      </c>
      <c r="P24" s="30">
        <v>8</v>
      </c>
      <c r="Q24" s="30">
        <v>7</v>
      </c>
      <c r="R24" s="30">
        <v>6</v>
      </c>
      <c r="S24" s="39">
        <v>5</v>
      </c>
      <c r="T24" s="31">
        <v>4</v>
      </c>
      <c r="U24" s="31">
        <v>3</v>
      </c>
      <c r="V24" s="31">
        <v>2</v>
      </c>
      <c r="W24" s="31">
        <v>1</v>
      </c>
      <c r="X24" s="31"/>
      <c r="Y24" s="31"/>
      <c r="Z24" s="31"/>
      <c r="AA24" s="32">
        <f t="shared" si="0"/>
        <v>6809.2005265943244</v>
      </c>
      <c r="AB24" s="32">
        <f t="shared" si="1"/>
        <v>7944.0672810267124</v>
      </c>
      <c r="AC24" s="33">
        <f t="shared" si="2"/>
        <v>8511.500658242905</v>
      </c>
      <c r="AD24" s="32">
        <f t="shared" si="3"/>
        <v>9930.0841012833898</v>
      </c>
      <c r="AE24" s="32">
        <f t="shared" si="5"/>
        <v>12199.817610148166</v>
      </c>
      <c r="AF24" s="73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</row>
    <row r="25" spans="1:48">
      <c r="A25" s="27" t="s">
        <v>74</v>
      </c>
      <c r="B25" s="28">
        <f t="shared" si="4"/>
        <v>5895.6327892762529</v>
      </c>
      <c r="C25" s="29"/>
      <c r="D25" s="29"/>
      <c r="E25" s="29"/>
      <c r="F25" s="29"/>
      <c r="G25" s="29"/>
      <c r="H25" s="29"/>
      <c r="I25" s="29"/>
      <c r="J25" s="29"/>
      <c r="K25" s="36"/>
      <c r="L25" s="30">
        <v>13</v>
      </c>
      <c r="M25" s="30">
        <v>12</v>
      </c>
      <c r="N25" s="30">
        <v>11</v>
      </c>
      <c r="O25" s="30">
        <v>10</v>
      </c>
      <c r="P25" s="30">
        <v>9</v>
      </c>
      <c r="Q25" s="30">
        <v>8</v>
      </c>
      <c r="R25" s="30">
        <v>7</v>
      </c>
      <c r="S25" s="39">
        <v>6</v>
      </c>
      <c r="T25" s="31">
        <v>5</v>
      </c>
      <c r="U25" s="31">
        <v>4</v>
      </c>
      <c r="V25" s="31">
        <v>3</v>
      </c>
      <c r="W25" s="31">
        <v>2</v>
      </c>
      <c r="X25" s="31">
        <v>1</v>
      </c>
      <c r="Y25" s="31"/>
      <c r="Z25" s="31"/>
      <c r="AA25" s="32">
        <f t="shared" si="0"/>
        <v>7074.7593471315031</v>
      </c>
      <c r="AB25" s="32">
        <f t="shared" si="1"/>
        <v>8253.8859049867533</v>
      </c>
      <c r="AC25" s="33">
        <f t="shared" si="2"/>
        <v>8843.4491839143793</v>
      </c>
      <c r="AD25" s="32">
        <f t="shared" si="3"/>
        <v>10317.357381233443</v>
      </c>
      <c r="AE25" s="32">
        <f t="shared" si="5"/>
        <v>12675.610496943944</v>
      </c>
      <c r="AF25" s="73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</row>
    <row r="26" spans="1:48">
      <c r="A26" s="27" t="s">
        <v>75</v>
      </c>
      <c r="B26" s="28">
        <f t="shared" si="4"/>
        <v>6125.5624680580268</v>
      </c>
      <c r="C26" s="29"/>
      <c r="D26" s="29"/>
      <c r="E26" s="29"/>
      <c r="F26" s="29"/>
      <c r="G26" s="29"/>
      <c r="H26" s="29"/>
      <c r="I26" s="29"/>
      <c r="J26" s="29"/>
      <c r="K26" s="36"/>
      <c r="L26" s="30"/>
      <c r="M26" s="30">
        <v>13</v>
      </c>
      <c r="N26" s="30">
        <v>12</v>
      </c>
      <c r="O26" s="30">
        <v>11</v>
      </c>
      <c r="P26" s="30">
        <v>10</v>
      </c>
      <c r="Q26" s="30">
        <v>9</v>
      </c>
      <c r="R26" s="30">
        <v>8</v>
      </c>
      <c r="S26" s="39">
        <v>7</v>
      </c>
      <c r="T26" s="31">
        <v>6</v>
      </c>
      <c r="U26" s="31">
        <v>5</v>
      </c>
      <c r="V26" s="31">
        <v>4</v>
      </c>
      <c r="W26" s="31">
        <v>3</v>
      </c>
      <c r="X26" s="31">
        <v>2</v>
      </c>
      <c r="Y26" s="31">
        <v>1</v>
      </c>
      <c r="Z26" s="31"/>
      <c r="AA26" s="32">
        <f t="shared" si="0"/>
        <v>7350.6749616696325</v>
      </c>
      <c r="AB26" s="32">
        <f t="shared" si="1"/>
        <v>8575.7874552812373</v>
      </c>
      <c r="AC26" s="33">
        <f t="shared" si="2"/>
        <v>9188.3437020870406</v>
      </c>
      <c r="AD26" s="32">
        <f t="shared" si="3"/>
        <v>10719.734319101546</v>
      </c>
      <c r="AE26" s="32">
        <f t="shared" si="5"/>
        <v>13169.959306324756</v>
      </c>
      <c r="AF26" s="73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</row>
    <row r="27" spans="1:48">
      <c r="A27" s="27" t="s">
        <v>76</v>
      </c>
      <c r="B27" s="28">
        <f t="shared" si="4"/>
        <v>6364.4594043122897</v>
      </c>
      <c r="C27" s="29"/>
      <c r="D27" s="29"/>
      <c r="E27" s="29"/>
      <c r="F27" s="29"/>
      <c r="G27" s="29"/>
      <c r="H27" s="29"/>
      <c r="I27" s="29"/>
      <c r="J27" s="29"/>
      <c r="K27" s="36"/>
      <c r="L27" s="30"/>
      <c r="M27" s="30"/>
      <c r="N27" s="30">
        <v>13</v>
      </c>
      <c r="O27" s="30">
        <v>12</v>
      </c>
      <c r="P27" s="30">
        <v>11</v>
      </c>
      <c r="Q27" s="30">
        <v>10</v>
      </c>
      <c r="R27" s="30">
        <v>9</v>
      </c>
      <c r="S27" s="39">
        <v>8</v>
      </c>
      <c r="T27" s="31">
        <v>7</v>
      </c>
      <c r="U27" s="31">
        <v>6</v>
      </c>
      <c r="V27" s="31">
        <v>5</v>
      </c>
      <c r="W27" s="31">
        <v>4</v>
      </c>
      <c r="X27" s="31">
        <v>3</v>
      </c>
      <c r="Y27" s="31">
        <v>2</v>
      </c>
      <c r="Z27" s="31">
        <v>1</v>
      </c>
      <c r="AA27" s="32">
        <f t="shared" si="0"/>
        <v>7637.3512851747473</v>
      </c>
      <c r="AB27" s="32">
        <f t="shared" si="1"/>
        <v>8910.2431660372058</v>
      </c>
      <c r="AC27" s="33">
        <f t="shared" si="2"/>
        <v>9546.6891064684351</v>
      </c>
      <c r="AD27" s="32">
        <f t="shared" si="3"/>
        <v>11137.803957546508</v>
      </c>
      <c r="AE27" s="32">
        <f t="shared" si="5"/>
        <v>13683.587719271422</v>
      </c>
      <c r="AF27" s="73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</row>
    <row r="28" spans="1:48">
      <c r="A28" s="27" t="s">
        <v>77</v>
      </c>
      <c r="B28" s="28">
        <f t="shared" si="4"/>
        <v>6612.6733210804687</v>
      </c>
      <c r="C28" s="29"/>
      <c r="D28" s="29"/>
      <c r="E28" s="29"/>
      <c r="F28" s="29"/>
      <c r="G28" s="29"/>
      <c r="H28" s="29"/>
      <c r="I28" s="29"/>
      <c r="J28" s="29"/>
      <c r="K28" s="36"/>
      <c r="L28" s="30"/>
      <c r="M28" s="30"/>
      <c r="N28" s="30"/>
      <c r="O28" s="30">
        <v>13</v>
      </c>
      <c r="P28" s="30">
        <v>12</v>
      </c>
      <c r="Q28" s="30">
        <v>11</v>
      </c>
      <c r="R28" s="30">
        <v>10</v>
      </c>
      <c r="S28" s="39">
        <v>9</v>
      </c>
      <c r="T28" s="31">
        <v>8</v>
      </c>
      <c r="U28" s="31">
        <v>7</v>
      </c>
      <c r="V28" s="31">
        <v>6</v>
      </c>
      <c r="W28" s="31">
        <v>5</v>
      </c>
      <c r="X28" s="31">
        <v>4</v>
      </c>
      <c r="Y28" s="31">
        <v>3</v>
      </c>
      <c r="Z28" s="31">
        <v>2</v>
      </c>
      <c r="AA28" s="32">
        <f t="shared" si="0"/>
        <v>7935.2079852965626</v>
      </c>
      <c r="AB28" s="32">
        <f t="shared" si="1"/>
        <v>9257.7426495126565</v>
      </c>
      <c r="AC28" s="33">
        <f t="shared" si="2"/>
        <v>9919.0099816207039</v>
      </c>
      <c r="AD28" s="32">
        <f t="shared" si="3"/>
        <v>11572.178311890821</v>
      </c>
      <c r="AE28" s="32">
        <f t="shared" si="5"/>
        <v>14217.247640323007</v>
      </c>
      <c r="AF28" s="73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</row>
    <row r="29" spans="1:48">
      <c r="A29" s="27" t="s">
        <v>78</v>
      </c>
      <c r="B29" s="28">
        <f t="shared" si="4"/>
        <v>6870.5675806026065</v>
      </c>
      <c r="C29" s="29"/>
      <c r="D29" s="29"/>
      <c r="E29" s="29"/>
      <c r="F29" s="29"/>
      <c r="G29" s="29"/>
      <c r="H29" s="29"/>
      <c r="I29" s="29"/>
      <c r="J29" s="29"/>
      <c r="K29" s="36"/>
      <c r="L29" s="30"/>
      <c r="M29" s="30"/>
      <c r="N29" s="30"/>
      <c r="O29" s="30"/>
      <c r="P29" s="30">
        <v>13</v>
      </c>
      <c r="Q29" s="30">
        <v>12</v>
      </c>
      <c r="R29" s="30">
        <v>11</v>
      </c>
      <c r="S29" s="39">
        <v>10</v>
      </c>
      <c r="T29" s="31">
        <v>9</v>
      </c>
      <c r="U29" s="31">
        <v>8</v>
      </c>
      <c r="V29" s="31">
        <v>7</v>
      </c>
      <c r="W29" s="31">
        <v>6</v>
      </c>
      <c r="X29" s="31">
        <v>5</v>
      </c>
      <c r="Y29" s="31">
        <v>4</v>
      </c>
      <c r="Z29" s="31">
        <v>3</v>
      </c>
      <c r="AA29" s="32">
        <f t="shared" si="0"/>
        <v>8244.6810967231286</v>
      </c>
      <c r="AB29" s="32">
        <f t="shared" si="1"/>
        <v>9618.7946128436488</v>
      </c>
      <c r="AC29" s="33">
        <f t="shared" si="2"/>
        <v>10305.851370903911</v>
      </c>
      <c r="AD29" s="32">
        <f t="shared" si="3"/>
        <v>12023.493266054562</v>
      </c>
      <c r="AE29" s="32">
        <f t="shared" si="5"/>
        <v>14771.720298295604</v>
      </c>
      <c r="AF29" s="73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</row>
    <row r="30" spans="1:48">
      <c r="A30" s="27" t="s">
        <v>79</v>
      </c>
      <c r="B30" s="28">
        <f t="shared" si="4"/>
        <v>7138.5197162461081</v>
      </c>
      <c r="C30" s="29"/>
      <c r="D30" s="29"/>
      <c r="E30" s="29"/>
      <c r="F30" s="29"/>
      <c r="G30" s="29"/>
      <c r="H30" s="29"/>
      <c r="I30" s="29"/>
      <c r="J30" s="29"/>
      <c r="K30" s="36"/>
      <c r="L30" s="30"/>
      <c r="M30" s="30"/>
      <c r="N30" s="30"/>
      <c r="O30" s="30"/>
      <c r="P30" s="30"/>
      <c r="Q30" s="30">
        <v>13</v>
      </c>
      <c r="R30" s="30">
        <v>12</v>
      </c>
      <c r="S30" s="39">
        <v>11</v>
      </c>
      <c r="T30" s="31">
        <v>10</v>
      </c>
      <c r="U30" s="31">
        <v>9</v>
      </c>
      <c r="V30" s="31">
        <v>8</v>
      </c>
      <c r="W30" s="31">
        <v>7</v>
      </c>
      <c r="X30" s="31">
        <v>6</v>
      </c>
      <c r="Y30" s="31">
        <v>5</v>
      </c>
      <c r="Z30" s="31">
        <v>4</v>
      </c>
      <c r="AA30" s="32">
        <f t="shared" si="0"/>
        <v>8566.2236594953301</v>
      </c>
      <c r="AB30" s="32">
        <f t="shared" si="1"/>
        <v>9993.9276027445521</v>
      </c>
      <c r="AC30" s="33">
        <f t="shared" si="2"/>
        <v>10707.779574369162</v>
      </c>
      <c r="AD30" s="32">
        <f t="shared" si="3"/>
        <v>12492.409503430688</v>
      </c>
      <c r="AE30" s="32">
        <f t="shared" si="5"/>
        <v>15347.817389929132</v>
      </c>
      <c r="AF30" s="73" t="s">
        <v>80</v>
      </c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</row>
    <row r="31" spans="1:48">
      <c r="A31" s="27" t="s">
        <v>81</v>
      </c>
      <c r="B31" s="28">
        <f t="shared" si="4"/>
        <v>7416.9219851797061</v>
      </c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30"/>
      <c r="N31" s="30"/>
      <c r="O31" s="30"/>
      <c r="P31" s="30"/>
      <c r="Q31" s="30"/>
      <c r="R31" s="30">
        <v>13</v>
      </c>
      <c r="S31" s="39">
        <v>12</v>
      </c>
      <c r="T31" s="31">
        <v>11</v>
      </c>
      <c r="U31" s="31">
        <v>10</v>
      </c>
      <c r="V31" s="31">
        <v>9</v>
      </c>
      <c r="W31" s="31">
        <v>8</v>
      </c>
      <c r="X31" s="31">
        <v>7</v>
      </c>
      <c r="Y31" s="31">
        <v>6</v>
      </c>
      <c r="Z31" s="31">
        <v>5</v>
      </c>
      <c r="AA31" s="32">
        <f t="shared" ref="AA31" si="6">(B31*0.2)+B31</f>
        <v>8900.3063822156473</v>
      </c>
      <c r="AB31" s="32">
        <f t="shared" ref="AB31" si="7">(B31*0.4)+B31</f>
        <v>10383.690779251589</v>
      </c>
      <c r="AC31" s="33">
        <f t="shared" si="2"/>
        <v>11125.382977769559</v>
      </c>
      <c r="AD31" s="32">
        <f t="shared" si="3"/>
        <v>12979.613474064485</v>
      </c>
      <c r="AE31" s="32">
        <f t="shared" si="5"/>
        <v>15946.382268136367</v>
      </c>
      <c r="AF31" s="73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</row>
    <row r="32" spans="1:48">
      <c r="A32" s="27" t="s">
        <v>82</v>
      </c>
      <c r="B32" s="28">
        <f t="shared" si="4"/>
        <v>7706.1819426017146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30"/>
      <c r="N32" s="30"/>
      <c r="O32" s="30"/>
      <c r="P32" s="30"/>
      <c r="Q32" s="30"/>
      <c r="R32" s="30"/>
      <c r="S32" s="39">
        <v>13</v>
      </c>
      <c r="T32" s="31">
        <v>12</v>
      </c>
      <c r="U32" s="31">
        <v>11</v>
      </c>
      <c r="V32" s="31">
        <v>10</v>
      </c>
      <c r="W32" s="31">
        <v>9</v>
      </c>
      <c r="X32" s="31">
        <v>8</v>
      </c>
      <c r="Y32" s="31">
        <v>7</v>
      </c>
      <c r="Z32" s="31">
        <v>6</v>
      </c>
      <c r="AA32" s="40"/>
      <c r="AB32" s="40"/>
      <c r="AC32" s="33">
        <f t="shared" si="2"/>
        <v>11559.272913902572</v>
      </c>
      <c r="AD32" s="32">
        <f t="shared" si="3"/>
        <v>13485.818399553002</v>
      </c>
      <c r="AE32" s="32">
        <f t="shared" si="5"/>
        <v>16568.291176593684</v>
      </c>
      <c r="AF32" s="73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</row>
    <row r="33" spans="1:48">
      <c r="A33" s="27" t="s">
        <v>83</v>
      </c>
      <c r="B33" s="28">
        <f t="shared" si="4"/>
        <v>8006.7230383631813</v>
      </c>
      <c r="C33" s="29"/>
      <c r="D33" s="29"/>
      <c r="E33" s="29"/>
      <c r="F33" s="29"/>
      <c r="G33" s="29"/>
      <c r="H33" s="29"/>
      <c r="I33" s="29"/>
      <c r="J33" s="29"/>
      <c r="K33" s="30"/>
      <c r="L33" s="30"/>
      <c r="M33" s="30"/>
      <c r="N33" s="30"/>
      <c r="O33" s="30"/>
      <c r="P33" s="30"/>
      <c r="Q33" s="30"/>
      <c r="R33" s="30"/>
      <c r="S33" s="39"/>
      <c r="T33" s="31">
        <v>13</v>
      </c>
      <c r="U33" s="31">
        <v>12</v>
      </c>
      <c r="V33" s="31">
        <v>11</v>
      </c>
      <c r="W33" s="31">
        <v>10</v>
      </c>
      <c r="X33" s="31">
        <v>9</v>
      </c>
      <c r="Y33" s="31">
        <v>8</v>
      </c>
      <c r="Z33" s="31">
        <v>7</v>
      </c>
      <c r="AA33" s="40"/>
      <c r="AB33" s="40"/>
      <c r="AC33" s="33">
        <f t="shared" si="2"/>
        <v>12010.084557544771</v>
      </c>
      <c r="AD33" s="32">
        <f t="shared" si="3"/>
        <v>14011.765317135567</v>
      </c>
      <c r="AE33" s="32">
        <f t="shared" si="5"/>
        <v>17214.454532480839</v>
      </c>
      <c r="AF33" s="73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</row>
    <row r="34" spans="1:48">
      <c r="A34" s="27" t="s">
        <v>84</v>
      </c>
      <c r="B34" s="28">
        <f t="shared" si="4"/>
        <v>8318.9852368593456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30"/>
      <c r="N34" s="30"/>
      <c r="O34" s="30"/>
      <c r="P34" s="30"/>
      <c r="Q34" s="30"/>
      <c r="R34" s="30"/>
      <c r="S34" s="39"/>
      <c r="T34" s="31"/>
      <c r="U34" s="31">
        <v>13</v>
      </c>
      <c r="V34" s="31">
        <v>12</v>
      </c>
      <c r="W34" s="31">
        <v>11</v>
      </c>
      <c r="X34" s="31">
        <v>10</v>
      </c>
      <c r="Y34" s="31">
        <v>9</v>
      </c>
      <c r="Z34" s="31">
        <v>8</v>
      </c>
      <c r="AA34" s="40"/>
      <c r="AB34" s="40"/>
      <c r="AC34" s="33">
        <f t="shared" si="2"/>
        <v>12478.477855289018</v>
      </c>
      <c r="AD34" s="32">
        <f t="shared" si="3"/>
        <v>14558.224164503856</v>
      </c>
      <c r="AE34" s="32">
        <f t="shared" si="5"/>
        <v>17885.818259247593</v>
      </c>
      <c r="AF34" s="73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</row>
    <row r="35" spans="1:48">
      <c r="A35" s="27" t="s">
        <v>85</v>
      </c>
      <c r="B35" s="28">
        <f t="shared" si="4"/>
        <v>8643.4256610968605</v>
      </c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30"/>
      <c r="N35" s="30"/>
      <c r="O35" s="30"/>
      <c r="P35" s="30"/>
      <c r="Q35" s="30"/>
      <c r="R35" s="30"/>
      <c r="S35" s="39"/>
      <c r="T35" s="31"/>
      <c r="U35" s="31"/>
      <c r="V35" s="31">
        <v>13</v>
      </c>
      <c r="W35" s="31">
        <v>12</v>
      </c>
      <c r="X35" s="31">
        <v>11</v>
      </c>
      <c r="Y35" s="31">
        <v>10</v>
      </c>
      <c r="Z35" s="31">
        <v>9</v>
      </c>
      <c r="AA35" s="40"/>
      <c r="AB35" s="40"/>
      <c r="AC35" s="33">
        <f t="shared" si="2"/>
        <v>12965.138491645292</v>
      </c>
      <c r="AD35" s="32">
        <f t="shared" si="3"/>
        <v>15125.994906919506</v>
      </c>
      <c r="AE35" s="32">
        <f t="shared" si="5"/>
        <v>18583.365171358251</v>
      </c>
      <c r="AF35" s="73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</row>
    <row r="36" spans="1:48">
      <c r="A36" s="27" t="s">
        <v>86</v>
      </c>
      <c r="B36" s="28">
        <f t="shared" si="4"/>
        <v>8980.5192618796373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0"/>
      <c r="N36" s="30"/>
      <c r="O36" s="30"/>
      <c r="P36" s="30"/>
      <c r="Q36" s="30"/>
      <c r="R36" s="30"/>
      <c r="S36" s="39"/>
      <c r="T36" s="31"/>
      <c r="U36" s="31"/>
      <c r="V36" s="31"/>
      <c r="W36" s="31">
        <v>13</v>
      </c>
      <c r="X36" s="31">
        <v>12</v>
      </c>
      <c r="Y36" s="31">
        <v>11</v>
      </c>
      <c r="Z36" s="31">
        <v>10</v>
      </c>
      <c r="AA36" s="40"/>
      <c r="AB36" s="40"/>
      <c r="AC36" s="33">
        <f t="shared" si="2"/>
        <v>13470.778892819457</v>
      </c>
      <c r="AD36" s="32">
        <f t="shared" si="3"/>
        <v>15715.908708289366</v>
      </c>
      <c r="AE36" s="32">
        <f t="shared" si="5"/>
        <v>19308.116413041222</v>
      </c>
      <c r="AF36" s="73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</row>
    <row r="37" spans="1:48">
      <c r="A37" s="27" t="s">
        <v>87</v>
      </c>
      <c r="B37" s="28">
        <f t="shared" si="4"/>
        <v>9330.759513092944</v>
      </c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30"/>
      <c r="N37" s="30"/>
      <c r="O37" s="30"/>
      <c r="P37" s="30"/>
      <c r="Q37" s="30"/>
      <c r="R37" s="30"/>
      <c r="S37" s="39"/>
      <c r="T37" s="31"/>
      <c r="U37" s="31"/>
      <c r="V37" s="31"/>
      <c r="W37" s="31"/>
      <c r="X37" s="31">
        <v>13</v>
      </c>
      <c r="Y37" s="31">
        <v>12</v>
      </c>
      <c r="Z37" s="31">
        <v>11</v>
      </c>
      <c r="AA37" s="40"/>
      <c r="AB37" s="40"/>
      <c r="AC37" s="33">
        <f t="shared" si="2"/>
        <v>13996.139269639416</v>
      </c>
      <c r="AD37" s="32">
        <f t="shared" si="3"/>
        <v>16328.829147912653</v>
      </c>
      <c r="AE37" s="32">
        <f t="shared" si="5"/>
        <v>20061.132953149827</v>
      </c>
      <c r="AF37" s="73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</row>
    <row r="38" spans="1:48">
      <c r="A38" s="27" t="s">
        <v>88</v>
      </c>
      <c r="B38" s="28">
        <f t="shared" si="4"/>
        <v>9694.6591341035692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30"/>
      <c r="N38" s="30"/>
      <c r="O38" s="30"/>
      <c r="P38" s="30"/>
      <c r="Q38" s="30"/>
      <c r="R38" s="30"/>
      <c r="S38" s="39"/>
      <c r="T38" s="31"/>
      <c r="U38" s="31"/>
      <c r="V38" s="31"/>
      <c r="W38" s="31"/>
      <c r="X38" s="31"/>
      <c r="Y38" s="31">
        <v>13</v>
      </c>
      <c r="Z38" s="31">
        <v>12</v>
      </c>
      <c r="AA38" s="40"/>
      <c r="AB38" s="40"/>
      <c r="AC38" s="33">
        <f t="shared" si="2"/>
        <v>14541.988701155355</v>
      </c>
      <c r="AD38" s="32">
        <f t="shared" si="3"/>
        <v>16965.653484681246</v>
      </c>
      <c r="AE38" s="32">
        <f t="shared" si="5"/>
        <v>20843.517138322673</v>
      </c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</row>
    <row r="39" spans="1:48">
      <c r="A39" s="27" t="s">
        <v>90</v>
      </c>
      <c r="B39" s="28">
        <f t="shared" si="4"/>
        <v>10072.750840333609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30"/>
      <c r="N39" s="30"/>
      <c r="O39" s="30"/>
      <c r="P39" s="30"/>
      <c r="Q39" s="30"/>
      <c r="R39" s="30"/>
      <c r="S39" s="39"/>
      <c r="T39" s="31"/>
      <c r="U39" s="31"/>
      <c r="V39" s="31"/>
      <c r="W39" s="31"/>
      <c r="X39" s="31"/>
      <c r="Y39" s="31"/>
      <c r="Z39" s="29">
        <v>13</v>
      </c>
      <c r="AA39" s="40"/>
      <c r="AB39" s="40"/>
      <c r="AC39" s="33">
        <f t="shared" ref="AC39" si="8">(B39*0.5)+B39</f>
        <v>15109.126260500412</v>
      </c>
      <c r="AD39" s="32">
        <f t="shared" ref="AD39" si="9">(B39*0.75)+B39</f>
        <v>17627.313970583815</v>
      </c>
      <c r="AE39" s="32">
        <f t="shared" si="5"/>
        <v>21656.414306717255</v>
      </c>
      <c r="AF39" s="73" t="s">
        <v>89</v>
      </c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</row>
    <row r="40" spans="1:48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0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</row>
    <row r="41" spans="1:48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0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</row>
    <row r="42" spans="1:48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0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</row>
    <row r="43" spans="1:48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0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</row>
    <row r="44" spans="1:48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0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</row>
    <row r="45" spans="1:48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0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</row>
    <row r="46" spans="1:48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0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</row>
    <row r="47" spans="1:48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0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</row>
    <row r="48" spans="1:48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0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</row>
    <row r="49" spans="1:48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0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</row>
    <row r="50" spans="1:48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0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</row>
    <row r="51" spans="1:48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0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</row>
    <row r="52" spans="1:48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0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</row>
    <row r="53" spans="1:48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0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</row>
    <row r="54" spans="1:48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</row>
    <row r="55" spans="1:48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0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</row>
    <row r="56" spans="1:48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0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</row>
    <row r="57" spans="1:48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0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</row>
    <row r="58" spans="1:48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0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</row>
    <row r="59" spans="1:48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0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</row>
    <row r="60" spans="1:48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0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</row>
    <row r="61" spans="1:48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0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</row>
    <row r="62" spans="1:48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0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</row>
    <row r="63" spans="1:48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0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</row>
    <row r="64" spans="1:48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0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</row>
    <row r="65" spans="1:48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0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</row>
    <row r="66" spans="1:48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0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</row>
    <row r="67" spans="1:48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0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</row>
    <row r="68" spans="1:48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0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</row>
    <row r="69" spans="1:48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0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</row>
    <row r="70" spans="1:48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0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</row>
    <row r="71" spans="1:48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0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</row>
    <row r="72" spans="1:48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0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</row>
    <row r="73" spans="1:48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0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</row>
    <row r="74" spans="1:48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0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</row>
    <row r="75" spans="1:48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0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</row>
    <row r="76" spans="1:48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0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</row>
    <row r="77" spans="1:48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0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</row>
    <row r="78" spans="1:48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0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</row>
    <row r="79" spans="1:48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0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</row>
    <row r="80" spans="1:48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0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</row>
    <row r="81" spans="1:48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0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</row>
    <row r="82" spans="1:48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0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</row>
    <row r="83" spans="1:48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0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</row>
    <row r="84" spans="1:48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0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</row>
    <row r="85" spans="1:48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0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</row>
    <row r="86" spans="1:48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0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</row>
    <row r="87" spans="1:48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0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</row>
    <row r="88" spans="1:48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0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</row>
    <row r="89" spans="1:48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0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</row>
    <row r="90" spans="1:48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0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</row>
    <row r="91" spans="1:48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0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</row>
    <row r="92" spans="1:48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0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</row>
    <row r="93" spans="1:48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0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</row>
    <row r="94" spans="1:48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0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</row>
    <row r="95" spans="1:48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0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</row>
    <row r="96" spans="1:48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0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</row>
    <row r="97" spans="1:48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0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</row>
    <row r="98" spans="1:48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0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</row>
    <row r="99" spans="1:48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0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</row>
    <row r="100" spans="1:48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0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</row>
    <row r="101" spans="1:48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0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</row>
    <row r="102" spans="1:48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0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</row>
    <row r="103" spans="1:48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0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</row>
    <row r="104" spans="1:48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0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</row>
    <row r="105" spans="1:48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0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</row>
    <row r="106" spans="1:48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0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</row>
    <row r="107" spans="1:48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0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</row>
    <row r="108" spans="1:48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0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</row>
    <row r="109" spans="1:48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0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</row>
    <row r="110" spans="1:48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0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</row>
    <row r="111" spans="1:48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0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</row>
    <row r="112" spans="1:48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0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</row>
    <row r="113" spans="1:48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0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</row>
    <row r="114" spans="1:48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0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</row>
    <row r="115" spans="1:48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0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</row>
    <row r="116" spans="1:48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0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</row>
    <row r="117" spans="1:48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0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</row>
    <row r="118" spans="1:48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0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</row>
    <row r="119" spans="1:48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0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</row>
    <row r="120" spans="1:48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0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</row>
    <row r="121" spans="1:48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0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</row>
    <row r="122" spans="1:48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0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</row>
    <row r="123" spans="1:48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0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</row>
    <row r="124" spans="1:48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0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</row>
    <row r="125" spans="1:48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0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</row>
    <row r="126" spans="1:48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0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</row>
    <row r="127" spans="1:48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0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</row>
    <row r="128" spans="1:48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0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</row>
    <row r="129" spans="1:48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0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</row>
    <row r="130" spans="1:48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0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</row>
    <row r="131" spans="1:48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0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</row>
    <row r="132" spans="1:48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0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</row>
    <row r="133" spans="1:48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0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</row>
    <row r="134" spans="1:48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0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</row>
    <row r="135" spans="1:48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0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</row>
    <row r="136" spans="1:48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0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</row>
    <row r="137" spans="1:48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0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</row>
    <row r="138" spans="1:48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0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</row>
    <row r="139" spans="1:48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0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</row>
    <row r="140" spans="1:48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0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</row>
    <row r="141" spans="1:48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0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</row>
    <row r="142" spans="1:48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0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</row>
    <row r="143" spans="1:48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0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</row>
    <row r="144" spans="1:48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0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</row>
    <row r="145" spans="1:48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0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</row>
    <row r="146" spans="1:48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0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</row>
    <row r="147" spans="1:48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0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</row>
    <row r="148" spans="1:48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0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</row>
    <row r="149" spans="1:48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0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</row>
    <row r="150" spans="1:48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0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</row>
    <row r="151" spans="1:48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0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</row>
    <row r="152" spans="1:48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0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</row>
    <row r="153" spans="1:48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0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</row>
    <row r="154" spans="1:48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0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</row>
    <row r="155" spans="1:48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0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</row>
    <row r="156" spans="1:48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0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</row>
    <row r="157" spans="1:48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0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</row>
    <row r="158" spans="1:48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0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</row>
    <row r="159" spans="1:48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0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</row>
    <row r="160" spans="1:48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0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</row>
    <row r="161" spans="1:48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0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</row>
    <row r="162" spans="1:48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0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</row>
    <row r="163" spans="1:48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0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</row>
    <row r="164" spans="1:48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0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</row>
    <row r="165" spans="1:48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0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</row>
    <row r="166" spans="1:48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0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</row>
    <row r="167" spans="1:48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0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</row>
    <row r="168" spans="1:48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0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</row>
    <row r="169" spans="1:48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0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</row>
    <row r="170" spans="1:48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0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</row>
    <row r="171" spans="1:48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0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</row>
    <row r="172" spans="1:48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0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</row>
    <row r="173" spans="1:48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0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</row>
    <row r="174" spans="1:48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0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</row>
    <row r="175" spans="1:48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0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</row>
    <row r="176" spans="1:48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0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</row>
    <row r="177" spans="1:48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0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</row>
    <row r="178" spans="1:48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0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</row>
    <row r="179" spans="1:48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0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</row>
    <row r="180" spans="1:48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0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</row>
    <row r="181" spans="1:48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0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</row>
    <row r="182" spans="1:48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0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</row>
    <row r="183" spans="1:48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0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</row>
    <row r="184" spans="1:48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0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</row>
    <row r="185" spans="1:48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0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</row>
    <row r="186" spans="1:48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0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</row>
    <row r="187" spans="1:48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0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</row>
    <row r="188" spans="1:48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0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</row>
    <row r="189" spans="1:48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0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</row>
    <row r="190" spans="1:48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0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</row>
    <row r="191" spans="1:48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0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</row>
    <row r="192" spans="1:48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0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</row>
    <row r="193" spans="1:48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0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</row>
    <row r="194" spans="1:48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0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</row>
    <row r="195" spans="1:48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0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</row>
    <row r="196" spans="1:48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0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</row>
    <row r="197" spans="1:48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0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</row>
    <row r="198" spans="1:48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0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</row>
    <row r="199" spans="1:48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0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</row>
    <row r="200" spans="1:48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0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</row>
    <row r="201" spans="1:48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0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</row>
    <row r="202" spans="1:48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0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</row>
    <row r="203" spans="1:48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0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</row>
    <row r="204" spans="1:48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0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</row>
    <row r="205" spans="1:48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0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</row>
    <row r="206" spans="1:48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0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</row>
    <row r="207" spans="1:48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0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</row>
    <row r="208" spans="1:48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0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</row>
    <row r="209" spans="1:48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0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</row>
    <row r="210" spans="1:48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0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</row>
    <row r="211" spans="1:48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0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</row>
    <row r="212" spans="1:48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0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</row>
    <row r="213" spans="1:48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0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</row>
    <row r="214" spans="1:48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0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</row>
    <row r="215" spans="1:48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0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</row>
    <row r="216" spans="1:48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0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</row>
    <row r="217" spans="1:48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0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</row>
    <row r="218" spans="1:48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0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</row>
    <row r="219" spans="1:48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0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</row>
    <row r="220" spans="1:48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0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</row>
    <row r="221" spans="1:48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0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</row>
    <row r="222" spans="1:48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0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</row>
    <row r="223" spans="1:48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0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</row>
    <row r="224" spans="1:48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0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</row>
    <row r="225" spans="1:48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0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</row>
    <row r="226" spans="1:48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0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</row>
    <row r="227" spans="1:48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0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</row>
    <row r="228" spans="1:48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0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</row>
    <row r="229" spans="1:48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0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</row>
    <row r="230" spans="1:48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0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</row>
    <row r="231" spans="1:48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0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</row>
    <row r="232" spans="1:48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0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</row>
    <row r="233" spans="1:48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0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</row>
    <row r="234" spans="1:48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0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</row>
    <row r="235" spans="1:48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0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</row>
    <row r="236" spans="1:48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0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</row>
    <row r="237" spans="1:48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0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</row>
    <row r="238" spans="1:48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0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</row>
    <row r="239" spans="1:48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0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</row>
    <row r="240" spans="1:48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0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</row>
    <row r="241" spans="1:48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0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</row>
    <row r="242" spans="1:48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0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</row>
    <row r="243" spans="1:48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0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</row>
    <row r="244" spans="1:48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0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</row>
    <row r="245" spans="1:48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0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</row>
    <row r="246" spans="1:48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0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</row>
    <row r="247" spans="1:48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0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</row>
    <row r="248" spans="1:48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0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</row>
    <row r="249" spans="1:48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0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</row>
    <row r="250" spans="1:48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0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</row>
    <row r="251" spans="1:48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0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</row>
    <row r="252" spans="1:48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0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</row>
    <row r="253" spans="1:48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0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</row>
    <row r="254" spans="1:48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0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</row>
    <row r="255" spans="1:48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0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</row>
    <row r="256" spans="1:48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0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</row>
    <row r="257" spans="1:48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0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</row>
    <row r="258" spans="1:48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0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</row>
    <row r="259" spans="1:48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0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</row>
    <row r="260" spans="1:48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0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</row>
    <row r="261" spans="1:48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0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</row>
    <row r="262" spans="1:48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0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</row>
    <row r="263" spans="1:48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0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</row>
    <row r="264" spans="1:48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0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</row>
    <row r="265" spans="1:48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0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</row>
    <row r="266" spans="1:48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0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</row>
    <row r="267" spans="1:48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0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</row>
    <row r="268" spans="1:48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0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</row>
    <row r="269" spans="1:48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0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</row>
    <row r="270" spans="1:48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0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</row>
    <row r="271" spans="1:48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0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</row>
    <row r="272" spans="1:48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0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</row>
    <row r="273" spans="1:48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0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</row>
    <row r="274" spans="1:48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0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</row>
    <row r="275" spans="1:48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0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</row>
    <row r="276" spans="1:48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0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</row>
    <row r="277" spans="1:48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0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</row>
    <row r="278" spans="1:48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0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</row>
    <row r="279" spans="1:48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0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</row>
    <row r="280" spans="1:48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0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</row>
    <row r="281" spans="1:48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0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</row>
    <row r="282" spans="1:48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0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</row>
    <row r="283" spans="1:48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0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</row>
    <row r="284" spans="1:48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0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</row>
    <row r="285" spans="1:48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0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</row>
    <row r="286" spans="1:48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0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</row>
    <row r="287" spans="1:48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0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</row>
    <row r="288" spans="1:48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0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</row>
    <row r="289" spans="1:48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0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</row>
    <row r="290" spans="1:48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0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</row>
    <row r="291" spans="1:48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0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</row>
    <row r="292" spans="1:48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0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</row>
    <row r="293" spans="1:48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0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</row>
    <row r="294" spans="1:48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0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</row>
    <row r="295" spans="1:48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0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</row>
    <row r="296" spans="1:48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0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</row>
    <row r="297" spans="1:48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0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</row>
    <row r="298" spans="1:48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0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</row>
    <row r="299" spans="1:48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0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</row>
    <row r="300" spans="1:48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0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</row>
    <row r="301" spans="1:48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0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</row>
    <row r="302" spans="1:48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0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</row>
    <row r="303" spans="1:48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0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</row>
    <row r="304" spans="1:48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0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</row>
    <row r="305" spans="1:48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0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</row>
    <row r="306" spans="1:48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0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</row>
    <row r="307" spans="1:48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0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</row>
    <row r="308" spans="1:48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0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</row>
    <row r="309" spans="1:48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0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</row>
    <row r="310" spans="1:48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0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</row>
    <row r="311" spans="1:48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0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</row>
    <row r="312" spans="1:48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0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</row>
    <row r="313" spans="1:48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0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</row>
    <row r="314" spans="1:48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0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</row>
    <row r="315" spans="1:48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0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</row>
    <row r="316" spans="1:48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0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</row>
    <row r="317" spans="1:48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0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</row>
    <row r="318" spans="1:48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0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</row>
    <row r="319" spans="1:48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0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</row>
    <row r="320" spans="1:48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0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</row>
    <row r="321" spans="1:48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0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</row>
    <row r="322" spans="1:48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0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</row>
    <row r="323" spans="1:48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0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</row>
    <row r="324" spans="1:48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0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</row>
    <row r="325" spans="1:48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0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</row>
    <row r="326" spans="1:48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0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</row>
    <row r="327" spans="1:48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0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</row>
    <row r="328" spans="1:48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0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</row>
    <row r="329" spans="1:48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0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</row>
    <row r="330" spans="1:48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0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</row>
    <row r="331" spans="1:48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0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</row>
    <row r="332" spans="1:48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0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</row>
    <row r="333" spans="1:48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0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</row>
    <row r="334" spans="1:48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0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</row>
    <row r="335" spans="1:48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0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</row>
    <row r="336" spans="1:48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0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</row>
    <row r="337" spans="1:48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0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</row>
    <row r="338" spans="1:48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0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</row>
    <row r="339" spans="1:48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0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</row>
    <row r="340" spans="1:48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0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</row>
    <row r="341" spans="1:48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0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</row>
    <row r="342" spans="1:48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0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</row>
    <row r="343" spans="1:48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0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</row>
    <row r="344" spans="1:48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0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</row>
    <row r="345" spans="1:48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0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</row>
    <row r="346" spans="1:48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0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</row>
    <row r="347" spans="1:48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0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</row>
    <row r="348" spans="1:48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0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</row>
    <row r="349" spans="1:48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0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</row>
    <row r="350" spans="1:48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0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</row>
    <row r="351" spans="1:48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0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</row>
    <row r="352" spans="1:48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0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</row>
    <row r="353" spans="1:48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0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</row>
    <row r="354" spans="1:48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0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</row>
    <row r="355" spans="1:48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0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</row>
    <row r="356" spans="1:48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0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</row>
    <row r="357" spans="1:48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0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</row>
    <row r="358" spans="1:48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0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</row>
    <row r="359" spans="1:48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0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</row>
    <row r="360" spans="1:48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0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</row>
    <row r="361" spans="1:48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0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</row>
    <row r="362" spans="1:48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0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</row>
    <row r="363" spans="1:48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0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</row>
    <row r="364" spans="1:48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0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</row>
    <row r="365" spans="1:48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0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</row>
    <row r="366" spans="1:48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0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</row>
    <row r="367" spans="1:48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0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</row>
    <row r="368" spans="1:48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0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</row>
    <row r="369" spans="1:4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0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</row>
    <row r="370" spans="1:48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0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</row>
    <row r="371" spans="1:48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0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</row>
    <row r="372" spans="1:48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0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</row>
    <row r="373" spans="1:48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0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</row>
    <row r="374" spans="1:48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0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</row>
    <row r="375" spans="1:48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0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</row>
    <row r="376" spans="1:48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0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</row>
    <row r="377" spans="1:48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0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</row>
    <row r="378" spans="1:48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0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</row>
    <row r="379" spans="1:48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0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</row>
    <row r="380" spans="1:48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0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</row>
    <row r="381" spans="1:48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0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</row>
    <row r="382" spans="1:48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0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</row>
    <row r="383" spans="1:48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0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</row>
    <row r="384" spans="1:48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0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</row>
    <row r="385" spans="1:48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0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</row>
    <row r="386" spans="1:48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0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</row>
    <row r="387" spans="1:48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0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</row>
    <row r="388" spans="1:48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0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</row>
    <row r="389" spans="1:48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0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</row>
    <row r="390" spans="1:48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0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</row>
    <row r="391" spans="1:48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0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</row>
    <row r="392" spans="1:48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0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</row>
    <row r="393" spans="1:48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0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</row>
    <row r="394" spans="1:48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0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</row>
    <row r="395" spans="1:48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0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</row>
    <row r="396" spans="1:48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0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</row>
    <row r="397" spans="1:48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0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</row>
    <row r="398" spans="1:48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0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</row>
    <row r="399" spans="1:48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0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</row>
    <row r="400" spans="1:48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0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</row>
    <row r="401" spans="1:48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0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</row>
    <row r="402" spans="1:48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0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</row>
    <row r="403" spans="1:48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0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</row>
    <row r="404" spans="1:48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0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</row>
    <row r="405" spans="1:48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0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</row>
    <row r="406" spans="1:48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0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</row>
    <row r="407" spans="1:48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0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</row>
    <row r="408" spans="1:48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0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</row>
    <row r="409" spans="1:48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0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</row>
    <row r="410" spans="1:48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0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</row>
    <row r="411" spans="1:48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0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</row>
    <row r="412" spans="1:48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0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</row>
    <row r="413" spans="1:48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0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</row>
    <row r="414" spans="1:48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0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</row>
    <row r="415" spans="1:48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0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</row>
    <row r="416" spans="1:48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0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</row>
    <row r="417" spans="1:48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0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</row>
    <row r="418" spans="1:48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0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</row>
    <row r="419" spans="1:48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0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</row>
    <row r="420" spans="1:48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0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</row>
    <row r="421" spans="1:48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0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</row>
    <row r="422" spans="1:48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0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</row>
    <row r="423" spans="1:48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0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</row>
    <row r="424" spans="1:48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0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</row>
    <row r="425" spans="1:48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0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</row>
    <row r="426" spans="1:48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0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</row>
    <row r="427" spans="1:48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0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</row>
    <row r="428" spans="1:48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0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</row>
    <row r="429" spans="1:48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0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</row>
    <row r="430" spans="1:48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0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</row>
    <row r="431" spans="1:48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0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</row>
    <row r="432" spans="1:48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0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</row>
    <row r="433" spans="1:48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0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</row>
    <row r="434" spans="1:48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0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</row>
    <row r="435" spans="1:48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0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</row>
    <row r="436" spans="1:48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0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</row>
    <row r="437" spans="1:48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0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</row>
    <row r="438" spans="1:48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0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</row>
    <row r="439" spans="1:48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0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</row>
    <row r="440" spans="1:48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0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</row>
    <row r="441" spans="1:48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0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</row>
    <row r="442" spans="1:48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0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</row>
    <row r="443" spans="1:48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0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</row>
    <row r="444" spans="1:48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0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</row>
    <row r="445" spans="1:48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0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</row>
    <row r="446" spans="1:48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0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</row>
    <row r="447" spans="1:48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0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</row>
    <row r="448" spans="1:48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0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</row>
    <row r="449" spans="1:48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0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</row>
    <row r="450" spans="1:48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0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</row>
    <row r="451" spans="1:48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0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</row>
    <row r="452" spans="1:48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0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</row>
    <row r="453" spans="1:48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0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</row>
    <row r="454" spans="1:48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0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</row>
    <row r="455" spans="1:48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0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</row>
    <row r="456" spans="1:48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0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</row>
    <row r="457" spans="1:48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0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</row>
    <row r="458" spans="1:48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0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</row>
    <row r="459" spans="1:48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0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</row>
    <row r="460" spans="1:48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0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</row>
    <row r="461" spans="1:48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0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</row>
    <row r="462" spans="1:48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0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</row>
    <row r="463" spans="1:48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0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</row>
    <row r="464" spans="1:48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0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</row>
    <row r="465" spans="1:48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0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</row>
    <row r="466" spans="1:48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0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</row>
    <row r="467" spans="1:48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0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</row>
    <row r="468" spans="1:48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0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</row>
    <row r="469" spans="1:48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0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</row>
    <row r="470" spans="1:48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0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</row>
    <row r="471" spans="1:48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0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</row>
    <row r="472" spans="1:48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0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</row>
    <row r="473" spans="1:48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0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</row>
    <row r="474" spans="1:48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0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</row>
    <row r="475" spans="1:48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0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</row>
    <row r="476" spans="1:48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0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</row>
    <row r="477" spans="1:48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0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</row>
    <row r="478" spans="1:48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0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</row>
    <row r="479" spans="1:48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0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</row>
    <row r="480" spans="1:48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0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</row>
    <row r="481" spans="1:48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0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</row>
    <row r="482" spans="1:48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0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</row>
    <row r="483" spans="1:48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0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</row>
    <row r="484" spans="1:48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0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</row>
    <row r="485" spans="1:48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0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</row>
    <row r="486" spans="1:48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0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</row>
    <row r="487" spans="1:48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0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</row>
    <row r="488" spans="1:48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0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</row>
    <row r="489" spans="1:48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0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</row>
    <row r="490" spans="1:48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0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</row>
    <row r="491" spans="1:48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0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</row>
    <row r="492" spans="1:48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0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</row>
    <row r="493" spans="1:48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0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</row>
    <row r="494" spans="1:48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0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</row>
    <row r="495" spans="1:48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0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</row>
    <row r="496" spans="1:48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0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</row>
    <row r="497" spans="1:48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0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</row>
    <row r="498" spans="1:48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0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</row>
    <row r="499" spans="1:48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0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</row>
    <row r="500" spans="1:48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0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</row>
    <row r="501" spans="1:48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0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</row>
    <row r="502" spans="1:48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0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</row>
    <row r="503" spans="1:48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0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</row>
    <row r="504" spans="1:48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0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</row>
    <row r="505" spans="1:48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0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</row>
    <row r="506" spans="1:48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0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</row>
    <row r="507" spans="1:48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0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</row>
    <row r="508" spans="1:48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0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</row>
    <row r="509" spans="1:48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0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</row>
    <row r="510" spans="1:48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0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</row>
    <row r="511" spans="1:48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0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</row>
    <row r="512" spans="1:48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0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</row>
    <row r="513" spans="1:48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0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</row>
    <row r="514" spans="1:48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0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</row>
    <row r="515" spans="1:48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0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</row>
    <row r="516" spans="1:48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0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</row>
    <row r="517" spans="1:48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0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</row>
    <row r="518" spans="1:48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0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</row>
    <row r="519" spans="1:48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0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</row>
    <row r="520" spans="1:48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0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</row>
    <row r="521" spans="1:48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0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</row>
    <row r="522" spans="1:48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0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</row>
    <row r="523" spans="1:48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0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</row>
    <row r="524" spans="1:48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0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</row>
    <row r="525" spans="1:48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0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</row>
    <row r="526" spans="1:48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0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</row>
    <row r="527" spans="1:48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0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</row>
    <row r="528" spans="1:48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0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</row>
    <row r="529" spans="1:48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0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</row>
    <row r="530" spans="1:48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0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</row>
    <row r="531" spans="1:48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0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</row>
    <row r="532" spans="1:48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0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</row>
    <row r="533" spans="1:48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0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</row>
    <row r="534" spans="1:48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0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</row>
    <row r="535" spans="1:48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0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</row>
    <row r="536" spans="1:48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0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</row>
    <row r="537" spans="1:48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0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</row>
    <row r="538" spans="1:48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0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</row>
    <row r="539" spans="1:48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0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</row>
    <row r="540" spans="1:48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0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</row>
    <row r="541" spans="1:48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0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</row>
    <row r="542" spans="1:48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0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</row>
    <row r="543" spans="1:48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0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</row>
    <row r="544" spans="1:48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0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</row>
    <row r="545" spans="1:48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0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</row>
    <row r="546" spans="1:48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0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</row>
    <row r="547" spans="1:48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0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</row>
    <row r="548" spans="1:48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0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</row>
    <row r="549" spans="1:48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0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</row>
    <row r="550" spans="1:48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0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</row>
    <row r="551" spans="1:48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0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</row>
    <row r="552" spans="1:48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0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</row>
    <row r="553" spans="1:48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0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</row>
    <row r="554" spans="1:48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0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</row>
    <row r="555" spans="1:48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0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</row>
    <row r="556" spans="1:48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0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</row>
    <row r="557" spans="1:48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0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</row>
    <row r="558" spans="1:48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0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</row>
    <row r="559" spans="1:48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0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</row>
    <row r="560" spans="1:48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0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</row>
    <row r="561" spans="1:48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0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</row>
    <row r="562" spans="1:48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0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</row>
    <row r="563" spans="1:48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0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</row>
    <row r="564" spans="1:48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0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</row>
    <row r="565" spans="1:48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0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</row>
    <row r="566" spans="1:48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0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</row>
    <row r="567" spans="1:48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0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</row>
    <row r="568" spans="1:48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0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</row>
    <row r="569" spans="1:48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0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</row>
    <row r="570" spans="1:48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0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</row>
    <row r="571" spans="1:48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0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</row>
    <row r="572" spans="1:48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0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</row>
    <row r="573" spans="1:48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0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</row>
    <row r="574" spans="1:48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0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</row>
    <row r="575" spans="1:48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0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</row>
    <row r="576" spans="1:48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0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</row>
    <row r="577" spans="1:48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0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</row>
    <row r="578" spans="1:48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0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</row>
    <row r="579" spans="1:48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0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</row>
    <row r="580" spans="1:48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0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</row>
    <row r="581" spans="1:48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0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</row>
    <row r="582" spans="1:48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0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</row>
    <row r="583" spans="1:48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0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</row>
    <row r="584" spans="1:48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0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</row>
    <row r="585" spans="1:48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0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</row>
    <row r="586" spans="1:48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0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</row>
    <row r="587" spans="1:48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0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</row>
    <row r="588" spans="1:48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0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</row>
    <row r="589" spans="1:48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0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</row>
    <row r="590" spans="1:48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0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</row>
    <row r="591" spans="1:48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0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</row>
    <row r="592" spans="1:48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0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</row>
    <row r="593" spans="1:48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0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</row>
    <row r="594" spans="1:48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0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</row>
    <row r="595" spans="1:48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0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</row>
    <row r="596" spans="1:48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0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</row>
    <row r="597" spans="1:48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0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</row>
    <row r="598" spans="1:48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0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</row>
    <row r="599" spans="1:48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0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</row>
    <row r="600" spans="1:48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0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</row>
    <row r="601" spans="1:48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0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</row>
    <row r="602" spans="1:48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0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</row>
    <row r="603" spans="1:48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0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</row>
    <row r="604" spans="1:48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0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</row>
    <row r="605" spans="1:48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0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</row>
    <row r="606" spans="1:48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0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</row>
    <row r="607" spans="1:48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0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</row>
    <row r="608" spans="1:48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0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</row>
    <row r="609" spans="1:48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0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</row>
    <row r="610" spans="1:48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0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</row>
    <row r="611" spans="1:48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0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</row>
    <row r="612" spans="1:48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0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</row>
    <row r="613" spans="1:48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0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</row>
    <row r="614" spans="1:48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0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</row>
    <row r="615" spans="1:48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0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</row>
    <row r="616" spans="1:48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0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</row>
    <row r="617" spans="1:48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0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</row>
    <row r="618" spans="1:48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0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</row>
    <row r="619" spans="1:48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0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</row>
    <row r="620" spans="1:48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0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</row>
    <row r="621" spans="1:48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0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</row>
    <row r="622" spans="1:48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0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</row>
    <row r="623" spans="1:48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0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</row>
    <row r="624" spans="1:48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0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</row>
    <row r="625" spans="1:48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0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</row>
    <row r="626" spans="1:48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0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</row>
    <row r="627" spans="1:48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0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</row>
    <row r="628" spans="1:48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0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</row>
    <row r="629" spans="1:48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0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</row>
    <row r="630" spans="1:48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0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</row>
    <row r="631" spans="1:48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0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</row>
    <row r="632" spans="1:48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0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</row>
    <row r="633" spans="1:48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0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</row>
    <row r="634" spans="1:48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0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</row>
    <row r="635" spans="1:48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0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</row>
    <row r="636" spans="1:48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0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</row>
    <row r="637" spans="1:48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0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</row>
    <row r="638" spans="1:48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0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</row>
    <row r="639" spans="1:48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0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</row>
    <row r="640" spans="1:48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0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</row>
    <row r="641" spans="1:48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0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</row>
    <row r="642" spans="1:48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0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</row>
    <row r="643" spans="1:48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0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</row>
    <row r="644" spans="1:48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0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</row>
    <row r="645" spans="1:48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0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</row>
    <row r="646" spans="1:48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0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</row>
    <row r="647" spans="1:48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0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</row>
    <row r="648" spans="1:48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0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</row>
    <row r="649" spans="1:48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0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</row>
    <row r="650" spans="1:48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0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</row>
    <row r="651" spans="1:48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0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</row>
    <row r="652" spans="1:48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0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</row>
    <row r="653" spans="1:48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0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</row>
    <row r="654" spans="1:48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0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</row>
    <row r="655" spans="1:48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0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</row>
    <row r="656" spans="1:48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0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</row>
    <row r="657" spans="1:48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0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</row>
    <row r="658" spans="1:48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0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</row>
    <row r="659" spans="1:48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0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</row>
    <row r="660" spans="1:48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0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</row>
    <row r="661" spans="1:48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0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</row>
    <row r="662" spans="1:48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0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</row>
    <row r="663" spans="1:48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0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</row>
    <row r="664" spans="1:48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0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</row>
    <row r="665" spans="1:48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0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</row>
    <row r="666" spans="1:48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0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</row>
    <row r="667" spans="1:48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0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</row>
    <row r="668" spans="1:48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0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</row>
    <row r="669" spans="1:48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0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</row>
    <row r="670" spans="1:48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0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</row>
    <row r="671" spans="1:48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0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</row>
    <row r="672" spans="1:48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0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</row>
    <row r="673" spans="1:48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0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</row>
    <row r="674" spans="1:48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0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</row>
    <row r="675" spans="1:48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0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</row>
    <row r="676" spans="1:48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0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</row>
    <row r="677" spans="1:48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0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</row>
    <row r="678" spans="1:48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0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</row>
    <row r="679" spans="1:48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0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</row>
    <row r="680" spans="1:48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0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</row>
    <row r="681" spans="1:48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0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</row>
    <row r="682" spans="1:48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0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</row>
    <row r="683" spans="1:48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0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</row>
    <row r="684" spans="1:48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0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</row>
    <row r="685" spans="1:48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0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</row>
    <row r="686" spans="1:48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0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</row>
    <row r="687" spans="1:48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0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</row>
    <row r="688" spans="1:48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0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</row>
    <row r="689" spans="1:48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0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</row>
    <row r="690" spans="1:48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0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</row>
    <row r="691" spans="1:48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0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</row>
    <row r="692" spans="1:48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0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</row>
    <row r="693" spans="1:48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0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</row>
    <row r="694" spans="1:48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0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</row>
    <row r="695" spans="1:48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0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</row>
    <row r="696" spans="1:48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0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</row>
    <row r="697" spans="1:48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0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</row>
    <row r="698" spans="1:48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0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</row>
    <row r="699" spans="1:48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0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</row>
    <row r="700" spans="1:48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0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</row>
    <row r="701" spans="1:48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0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</row>
    <row r="702" spans="1:48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0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</row>
    <row r="703" spans="1:48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0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</row>
    <row r="704" spans="1:48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0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</row>
    <row r="705" spans="1:48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0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</row>
    <row r="706" spans="1:48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0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</row>
    <row r="707" spans="1:48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0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</row>
    <row r="708" spans="1:48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0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</row>
    <row r="709" spans="1:48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0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</row>
    <row r="710" spans="1:48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0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</row>
    <row r="711" spans="1:48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0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</row>
    <row r="712" spans="1:48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0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</row>
    <row r="713" spans="1:48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0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</row>
    <row r="714" spans="1:48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0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</row>
    <row r="715" spans="1:48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0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</row>
    <row r="716" spans="1:48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0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</row>
    <row r="717" spans="1:48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0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</row>
    <row r="718" spans="1:48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0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</row>
    <row r="719" spans="1:48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0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</row>
    <row r="720" spans="1:48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0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</row>
    <row r="721" spans="1:48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0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</row>
    <row r="722" spans="1:48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0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</row>
    <row r="723" spans="1:48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0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</row>
    <row r="724" spans="1:48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0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</row>
    <row r="725" spans="1:48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0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</row>
    <row r="726" spans="1:48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0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</row>
    <row r="727" spans="1:48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0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</row>
    <row r="728" spans="1:48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0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</row>
    <row r="729" spans="1:48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0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</row>
    <row r="730" spans="1:48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0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</row>
    <row r="731" spans="1:48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0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</row>
    <row r="732" spans="1:48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0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</row>
    <row r="733" spans="1:48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0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</row>
    <row r="734" spans="1:48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0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</row>
    <row r="735" spans="1:48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0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</row>
    <row r="736" spans="1:48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0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</row>
    <row r="737" spans="1:48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0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</row>
    <row r="738" spans="1:48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0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</row>
    <row r="739" spans="1:48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0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</row>
    <row r="740" spans="1:48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0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</row>
    <row r="741" spans="1:48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0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</row>
    <row r="742" spans="1:48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0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</row>
    <row r="743" spans="1:48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0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</row>
    <row r="744" spans="1:48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0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</row>
    <row r="745" spans="1:48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0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</row>
    <row r="746" spans="1:48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0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</row>
    <row r="747" spans="1:48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0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</row>
    <row r="748" spans="1:48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0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</row>
    <row r="749" spans="1:48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0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</row>
    <row r="750" spans="1:48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0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</row>
    <row r="751" spans="1:48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0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</row>
    <row r="752" spans="1:48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0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</row>
    <row r="753" spans="1:48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0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</row>
    <row r="754" spans="1:48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0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</row>
    <row r="755" spans="1:48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0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</row>
    <row r="756" spans="1:48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0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</row>
    <row r="757" spans="1:48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0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</row>
    <row r="758" spans="1:48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0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</row>
    <row r="759" spans="1:48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0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</row>
    <row r="760" spans="1:48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0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</row>
    <row r="761" spans="1:48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0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</row>
    <row r="762" spans="1:48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0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</row>
    <row r="763" spans="1:48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0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</row>
    <row r="764" spans="1:48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0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</row>
    <row r="765" spans="1:48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0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</row>
    <row r="766" spans="1:48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0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</row>
    <row r="767" spans="1:48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0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</row>
    <row r="768" spans="1:48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0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</row>
    <row r="769" spans="1:48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0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</row>
    <row r="770" spans="1:48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0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</row>
    <row r="771" spans="1:48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0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</row>
    <row r="772" spans="1:48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0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</row>
    <row r="773" spans="1:48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0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</row>
    <row r="774" spans="1:48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0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</row>
    <row r="775" spans="1:48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0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</row>
    <row r="776" spans="1:48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0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</row>
    <row r="777" spans="1:48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0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</row>
    <row r="778" spans="1:48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0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</row>
    <row r="779" spans="1:48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0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</row>
    <row r="780" spans="1:48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0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</row>
    <row r="781" spans="1:48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0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</row>
    <row r="782" spans="1:48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0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</row>
    <row r="783" spans="1:48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0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</row>
    <row r="784" spans="1:48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0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</row>
    <row r="785" spans="1:48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0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</row>
    <row r="786" spans="1:48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0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</row>
    <row r="787" spans="1:48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0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</row>
    <row r="788" spans="1:48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0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</row>
    <row r="789" spans="1:48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0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</row>
    <row r="790" spans="1:48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0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</row>
    <row r="791" spans="1:48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0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</row>
    <row r="792" spans="1:48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0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</row>
    <row r="793" spans="1:48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0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</row>
    <row r="794" spans="1:48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0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</row>
    <row r="795" spans="1:48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0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</row>
    <row r="796" spans="1:48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0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</row>
    <row r="797" spans="1:48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0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</row>
    <row r="798" spans="1:48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0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</row>
    <row r="799" spans="1:48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0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</row>
    <row r="800" spans="1:48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0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</row>
    <row r="801" spans="1:48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0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</row>
    <row r="802" spans="1:48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0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</row>
    <row r="803" spans="1:48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0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</row>
    <row r="804" spans="1:48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0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</row>
    <row r="805" spans="1:48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0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</row>
    <row r="806" spans="1:48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0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</row>
    <row r="807" spans="1:48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0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</row>
    <row r="808" spans="1:48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0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</row>
    <row r="809" spans="1:48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0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</row>
    <row r="810" spans="1:48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0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</row>
    <row r="811" spans="1:48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0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</row>
    <row r="812" spans="1:48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0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</row>
    <row r="813" spans="1:48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0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</row>
    <row r="814" spans="1:48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0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</row>
    <row r="815" spans="1:48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0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</row>
    <row r="816" spans="1:48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0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</row>
    <row r="817" spans="1:48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0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</row>
    <row r="818" spans="1:48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0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</row>
    <row r="819" spans="1:48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0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</row>
    <row r="820" spans="1:48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0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</row>
    <row r="821" spans="1:48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0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</row>
    <row r="822" spans="1:48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0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</row>
    <row r="823" spans="1:48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0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</row>
    <row r="824" spans="1:48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0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</row>
    <row r="825" spans="1:48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0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</row>
    <row r="826" spans="1:48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0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</row>
    <row r="827" spans="1:48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0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</row>
    <row r="828" spans="1:48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0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</row>
    <row r="829" spans="1:48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0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</row>
    <row r="830" spans="1:48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0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</row>
    <row r="831" spans="1:48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0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</row>
    <row r="832" spans="1:48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0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</row>
    <row r="833" spans="1:48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0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</row>
    <row r="834" spans="1:48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0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</row>
    <row r="835" spans="1:48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0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</row>
    <row r="836" spans="1:48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0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</row>
    <row r="837" spans="1:48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0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</row>
    <row r="838" spans="1:48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0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</row>
    <row r="839" spans="1:48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0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</row>
    <row r="840" spans="1:48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0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</row>
    <row r="841" spans="1:48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0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</row>
    <row r="842" spans="1:48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0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</row>
    <row r="843" spans="1:48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0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</row>
    <row r="844" spans="1:48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0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</row>
    <row r="845" spans="1:48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0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</row>
    <row r="846" spans="1:48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0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</row>
    <row r="847" spans="1:48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0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</row>
    <row r="848" spans="1:48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0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</row>
    <row r="849" spans="1:48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0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</row>
    <row r="850" spans="1:48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0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</row>
    <row r="851" spans="1:48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0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</row>
    <row r="852" spans="1:48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0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</row>
    <row r="853" spans="1:48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0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</row>
    <row r="854" spans="1:48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0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</row>
    <row r="855" spans="1:48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0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</row>
    <row r="856" spans="1:48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0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</row>
    <row r="857" spans="1:48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0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</row>
    <row r="858" spans="1:48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0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</row>
    <row r="859" spans="1:48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0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</row>
    <row r="860" spans="1:48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0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</row>
    <row r="861" spans="1:48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0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</row>
    <row r="862" spans="1:48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0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</row>
    <row r="863" spans="1:48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0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</row>
    <row r="864" spans="1:48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0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</row>
    <row r="865" spans="1:48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0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</row>
    <row r="866" spans="1:48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0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</row>
    <row r="867" spans="1:48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0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</row>
    <row r="868" spans="1:48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0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</row>
    <row r="869" spans="1:48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0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</row>
    <row r="870" spans="1:48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0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</row>
    <row r="871" spans="1:48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0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</row>
    <row r="872" spans="1:48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0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</row>
    <row r="873" spans="1:48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0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</row>
    <row r="874" spans="1:48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0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</row>
    <row r="875" spans="1:48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0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</row>
    <row r="876" spans="1:48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0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</row>
    <row r="877" spans="1:48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0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</row>
    <row r="878" spans="1:48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0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</row>
    <row r="879" spans="1:48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0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</row>
    <row r="880" spans="1:48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0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</row>
    <row r="881" spans="1:48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0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</row>
    <row r="882" spans="1:48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0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</row>
    <row r="883" spans="1:48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0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</row>
    <row r="884" spans="1:48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0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</row>
    <row r="885" spans="1:48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0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</row>
    <row r="886" spans="1:48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0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</row>
    <row r="887" spans="1:48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0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</row>
    <row r="888" spans="1:48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0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</row>
    <row r="889" spans="1:48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0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</row>
    <row r="890" spans="1:48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0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</row>
    <row r="891" spans="1:48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0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</row>
    <row r="892" spans="1:48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0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</row>
    <row r="893" spans="1:48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0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</row>
    <row r="894" spans="1:48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0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</row>
    <row r="895" spans="1:48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0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</row>
    <row r="896" spans="1:48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0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</row>
    <row r="897" spans="1:48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0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</row>
    <row r="898" spans="1:48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0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</row>
    <row r="899" spans="1:48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0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</row>
    <row r="900" spans="1:48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0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</row>
    <row r="901" spans="1:48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0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</row>
    <row r="902" spans="1:48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0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</row>
    <row r="903" spans="1:48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0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</row>
    <row r="904" spans="1:48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0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</row>
    <row r="905" spans="1:48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0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</row>
    <row r="906" spans="1:48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0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</row>
    <row r="907" spans="1:48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0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</row>
    <row r="908" spans="1:48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0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</row>
    <row r="909" spans="1:48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0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</row>
    <row r="910" spans="1:48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0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</row>
    <row r="911" spans="1:48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0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</row>
    <row r="912" spans="1:48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0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</row>
    <row r="913" spans="1:48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0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</row>
    <row r="914" spans="1:48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0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</row>
    <row r="915" spans="1:48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0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</row>
    <row r="916" spans="1:48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0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</row>
    <row r="917" spans="1:48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0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</row>
    <row r="918" spans="1:48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0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</row>
    <row r="919" spans="1:48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0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</row>
    <row r="920" spans="1:48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0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</row>
    <row r="921" spans="1:48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0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</row>
    <row r="922" spans="1:48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0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</row>
    <row r="923" spans="1:48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0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</row>
    <row r="924" spans="1:48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0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</row>
    <row r="925" spans="1:48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0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</row>
    <row r="926" spans="1:48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0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</row>
    <row r="927" spans="1:48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0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</row>
    <row r="928" spans="1:48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0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</row>
    <row r="929" spans="1:48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0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</row>
    <row r="930" spans="1:48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0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</row>
    <row r="931" spans="1:48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0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</row>
    <row r="932" spans="1:48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0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</row>
    <row r="933" spans="1:48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0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</row>
    <row r="934" spans="1:48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0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</row>
    <row r="935" spans="1:48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0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</row>
    <row r="936" spans="1:48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0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</row>
    <row r="937" spans="1:48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0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</row>
    <row r="938" spans="1:48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0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</row>
    <row r="939" spans="1:48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0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</row>
    <row r="940" spans="1:48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0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</row>
    <row r="941" spans="1:48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0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</row>
    <row r="942" spans="1:48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0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</row>
    <row r="943" spans="1:48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0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</row>
    <row r="944" spans="1:48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0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</row>
    <row r="945" spans="1:48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0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</row>
    <row r="946" spans="1:48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0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</row>
    <row r="947" spans="1:48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0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</row>
    <row r="948" spans="1:48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0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</row>
    <row r="949" spans="1:48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0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</row>
    <row r="950" spans="1:48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0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</row>
    <row r="951" spans="1:48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0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</row>
    <row r="952" spans="1:48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0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</row>
    <row r="953" spans="1:48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0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</row>
    <row r="954" spans="1:48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0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</row>
    <row r="955" spans="1:48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0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</row>
    <row r="956" spans="1:48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0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</row>
    <row r="957" spans="1:48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0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</row>
    <row r="958" spans="1:48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0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</row>
    <row r="959" spans="1:48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0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</row>
    <row r="960" spans="1:48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0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</row>
    <row r="961" spans="1:48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0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</row>
    <row r="962" spans="1:48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0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</row>
    <row r="963" spans="1:48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0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</row>
    <row r="964" spans="1:48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0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</row>
    <row r="965" spans="1:48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0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</row>
    <row r="966" spans="1:48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0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</row>
    <row r="967" spans="1:48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0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</row>
    <row r="968" spans="1:48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0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</row>
    <row r="969" spans="1:48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0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</row>
    <row r="970" spans="1:48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0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</row>
    <row r="971" spans="1:48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0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</row>
    <row r="972" spans="1:48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0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</row>
    <row r="973" spans="1:48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0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</row>
    <row r="974" spans="1:48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0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</row>
    <row r="975" spans="1:48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0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</row>
    <row r="976" spans="1:48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0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</row>
    <row r="977" spans="1:48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0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</row>
    <row r="978" spans="1:48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0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</row>
    <row r="979" spans="1:48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0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</row>
    <row r="980" spans="1:48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0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</row>
    <row r="981" spans="1:48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0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</row>
    <row r="982" spans="1:48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0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</row>
    <row r="983" spans="1:48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0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</row>
    <row r="984" spans="1:48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0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</row>
    <row r="985" spans="1:48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0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</row>
    <row r="986" spans="1:48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0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</row>
    <row r="987" spans="1:48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0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</row>
    <row r="988" spans="1:48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0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</row>
    <row r="989" spans="1:48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0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</row>
    <row r="990" spans="1:48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0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</row>
    <row r="991" spans="1:48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0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</row>
    <row r="992" spans="1:48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0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</row>
    <row r="993" spans="1:48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0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</row>
    <row r="994" spans="1:48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0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</row>
    <row r="995" spans="1:48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0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</row>
    <row r="996" spans="1:48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0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</row>
    <row r="997" spans="1:48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0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</row>
    <row r="998" spans="1:48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0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</row>
    <row r="999" spans="1:48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0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</row>
    <row r="1000" spans="1:48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0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</row>
  </sheetData>
  <mergeCells count="12">
    <mergeCell ref="AE2:AE3"/>
    <mergeCell ref="AF2:AG3"/>
    <mergeCell ref="A3:B3"/>
    <mergeCell ref="C1:Z1"/>
    <mergeCell ref="AA1:AE1"/>
    <mergeCell ref="C2:J2"/>
    <mergeCell ref="K2:R2"/>
    <mergeCell ref="S2:Z2"/>
    <mergeCell ref="AA2:AA3"/>
    <mergeCell ref="AB2:AB3"/>
    <mergeCell ref="AC2:AC3"/>
    <mergeCell ref="AD2:A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"/>
  <sheetViews>
    <sheetView showGridLines="0" zoomScale="90" zoomScaleNormal="90" workbookViewId="0">
      <selection activeCell="A5" sqref="A5"/>
    </sheetView>
  </sheetViews>
  <sheetFormatPr defaultColWidth="9" defaultRowHeight="14.4"/>
  <cols>
    <col min="1" max="2" width="13.6640625" style="68" customWidth="1"/>
    <col min="3" max="3" width="10.109375" style="1" customWidth="1"/>
    <col min="4" max="4" width="4.6640625" style="1" customWidth="1"/>
    <col min="5" max="7" width="6.6640625" style="1" customWidth="1"/>
    <col min="8" max="15" width="13.5546875" style="1" customWidth="1"/>
    <col min="16" max="17" width="13.88671875" style="1" bestFit="1" customWidth="1"/>
    <col min="18" max="33" width="13.88671875" style="1" hidden="1" customWidth="1"/>
    <col min="34" max="34" width="9" style="1"/>
    <col min="35" max="42" width="13.88671875" style="1" bestFit="1" customWidth="1"/>
    <col min="43" max="43" width="9" style="1"/>
    <col min="44" max="51" width="13.88671875" style="1" bestFit="1" customWidth="1"/>
    <col min="52" max="16384" width="9" style="1"/>
  </cols>
  <sheetData>
    <row r="1" spans="1:51" ht="28.8">
      <c r="A1" s="53" t="s">
        <v>11</v>
      </c>
      <c r="B1" s="53" t="s">
        <v>12</v>
      </c>
      <c r="C1" s="49"/>
      <c r="D1" s="100" t="s">
        <v>10</v>
      </c>
      <c r="E1" s="100"/>
      <c r="F1" s="100"/>
      <c r="G1" s="100" t="s">
        <v>9</v>
      </c>
      <c r="H1" s="100"/>
      <c r="I1" s="100"/>
      <c r="J1" s="121" t="s">
        <v>8</v>
      </c>
      <c r="K1" s="121"/>
      <c r="L1" s="121"/>
      <c r="M1" s="121"/>
      <c r="N1" s="121"/>
      <c r="O1" s="121"/>
      <c r="P1" s="121"/>
      <c r="Q1" s="121"/>
      <c r="R1" s="117" t="s">
        <v>7</v>
      </c>
      <c r="S1" s="118"/>
      <c r="T1" s="118"/>
      <c r="U1" s="118"/>
      <c r="V1" s="118"/>
      <c r="W1" s="118"/>
      <c r="X1" s="118"/>
      <c r="Y1" s="119"/>
      <c r="Z1" s="120" t="s">
        <v>6</v>
      </c>
      <c r="AA1" s="120"/>
      <c r="AB1" s="120"/>
      <c r="AC1" s="120"/>
      <c r="AD1" s="120"/>
      <c r="AE1" s="120"/>
      <c r="AF1" s="120"/>
      <c r="AG1" s="120"/>
    </row>
    <row r="2" spans="1:51" ht="15.6">
      <c r="A2" s="54">
        <v>1</v>
      </c>
      <c r="B2" s="55">
        <f>1326.72*1.09</f>
        <v>1446.1248000000001</v>
      </c>
      <c r="C2" s="50"/>
      <c r="D2" s="100"/>
      <c r="E2" s="100"/>
      <c r="F2" s="100"/>
      <c r="G2" s="100"/>
      <c r="H2" s="100"/>
      <c r="I2" s="100"/>
      <c r="J2" s="121"/>
      <c r="K2" s="121"/>
      <c r="L2" s="121"/>
      <c r="M2" s="121"/>
      <c r="N2" s="121"/>
      <c r="O2" s="121"/>
      <c r="P2" s="121"/>
      <c r="Q2" s="121"/>
      <c r="R2" s="121" t="s">
        <v>5</v>
      </c>
      <c r="S2" s="121"/>
      <c r="T2" s="121"/>
      <c r="U2" s="121"/>
      <c r="V2" s="121"/>
      <c r="W2" s="121"/>
      <c r="X2" s="121"/>
      <c r="Y2" s="121"/>
      <c r="Z2" s="120" t="s">
        <v>4</v>
      </c>
      <c r="AA2" s="120"/>
      <c r="AB2" s="120"/>
      <c r="AC2" s="120"/>
      <c r="AD2" s="120" t="str">
        <f>R2</f>
        <v>DOUTORADO</v>
      </c>
      <c r="AE2" s="120"/>
      <c r="AF2" s="120"/>
      <c r="AG2" s="120"/>
      <c r="AI2" s="45" t="s">
        <v>34</v>
      </c>
      <c r="AJ2" s="70">
        <v>0.04</v>
      </c>
      <c r="AP2" s="18">
        <v>0.04</v>
      </c>
      <c r="AR2" s="71" t="s">
        <v>34</v>
      </c>
      <c r="AS2" s="72">
        <v>3.9E-2</v>
      </c>
    </row>
    <row r="3" spans="1:51">
      <c r="A3" s="56">
        <v>2</v>
      </c>
      <c r="B3" s="57">
        <f>B2*1.039</f>
        <v>1502.5236671999999</v>
      </c>
      <c r="C3" s="50"/>
      <c r="D3" s="100"/>
      <c r="E3" s="100"/>
      <c r="F3" s="100"/>
      <c r="G3" s="101" t="s">
        <v>33</v>
      </c>
      <c r="H3" s="101"/>
      <c r="I3" s="44">
        <f>1320*2</f>
        <v>2640</v>
      </c>
      <c r="J3" s="122" t="s">
        <v>93</v>
      </c>
      <c r="K3" s="122"/>
      <c r="L3" s="122"/>
      <c r="M3" s="122"/>
      <c r="N3" s="122"/>
      <c r="O3" s="122"/>
      <c r="P3" s="122"/>
      <c r="Q3" s="122"/>
      <c r="R3" s="118" t="s">
        <v>3</v>
      </c>
      <c r="S3" s="118"/>
      <c r="T3" s="118"/>
      <c r="U3" s="118"/>
      <c r="V3" s="118"/>
      <c r="W3" s="118"/>
      <c r="X3" s="118"/>
      <c r="Y3" s="119"/>
      <c r="Z3" s="118" t="s">
        <v>3</v>
      </c>
      <c r="AA3" s="118"/>
      <c r="AB3" s="118"/>
      <c r="AC3" s="118"/>
      <c r="AD3" s="118"/>
      <c r="AE3" s="118"/>
      <c r="AF3" s="118"/>
      <c r="AG3" s="119"/>
      <c r="AI3" s="123" t="s">
        <v>32</v>
      </c>
      <c r="AJ3" s="122"/>
      <c r="AK3" s="122"/>
      <c r="AL3" s="122"/>
      <c r="AM3" s="122"/>
      <c r="AN3" s="122"/>
      <c r="AO3" s="122"/>
      <c r="AP3" s="122"/>
      <c r="AR3" s="123" t="s">
        <v>27</v>
      </c>
      <c r="AS3" s="122"/>
      <c r="AT3" s="122"/>
      <c r="AU3" s="122"/>
      <c r="AV3" s="122"/>
      <c r="AW3" s="122"/>
      <c r="AX3" s="122"/>
      <c r="AY3" s="122"/>
    </row>
    <row r="4" spans="1:51" ht="15.6">
      <c r="A4" s="56">
        <v>3</v>
      </c>
      <c r="B4" s="57">
        <f t="shared" ref="B4:B51" si="0">B3*1.039</f>
        <v>1561.1220902207997</v>
      </c>
      <c r="C4" s="50"/>
      <c r="D4" s="100"/>
      <c r="E4" s="100"/>
      <c r="F4" s="100"/>
      <c r="G4" s="102" t="s">
        <v>34</v>
      </c>
      <c r="H4" s="102"/>
      <c r="I4" s="69">
        <v>0.05</v>
      </c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>
        <v>7</v>
      </c>
      <c r="Q4" s="8">
        <v>8</v>
      </c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  <c r="X4" s="7">
        <v>7</v>
      </c>
      <c r="Y4" s="7">
        <v>8</v>
      </c>
      <c r="Z4" s="7">
        <v>1</v>
      </c>
      <c r="AA4" s="7">
        <v>2</v>
      </c>
      <c r="AB4" s="7">
        <v>3</v>
      </c>
      <c r="AC4" s="7">
        <v>4</v>
      </c>
      <c r="AD4" s="7">
        <v>5</v>
      </c>
      <c r="AE4" s="7">
        <v>6</v>
      </c>
      <c r="AF4" s="7">
        <v>7</v>
      </c>
      <c r="AG4" s="7">
        <v>8</v>
      </c>
      <c r="AI4" s="8">
        <v>1</v>
      </c>
      <c r="AJ4" s="8">
        <v>2</v>
      </c>
      <c r="AK4" s="8">
        <v>3</v>
      </c>
      <c r="AL4" s="8">
        <v>4</v>
      </c>
      <c r="AM4" s="8">
        <v>5</v>
      </c>
      <c r="AN4" s="8">
        <v>6</v>
      </c>
      <c r="AO4" s="8">
        <v>7</v>
      </c>
      <c r="AP4" s="8">
        <v>8</v>
      </c>
      <c r="AR4" s="8">
        <v>1</v>
      </c>
      <c r="AS4" s="8">
        <v>2</v>
      </c>
      <c r="AT4" s="8">
        <v>3</v>
      </c>
      <c r="AU4" s="8">
        <v>4</v>
      </c>
      <c r="AV4" s="8">
        <v>5</v>
      </c>
      <c r="AW4" s="8">
        <v>6</v>
      </c>
      <c r="AX4" s="8">
        <v>7</v>
      </c>
      <c r="AY4" s="8">
        <v>8</v>
      </c>
    </row>
    <row r="5" spans="1:51">
      <c r="A5" s="56">
        <v>4</v>
      </c>
      <c r="B5" s="57">
        <f t="shared" si="0"/>
        <v>1622.0058517394107</v>
      </c>
      <c r="C5" s="50"/>
      <c r="D5" s="105" t="s">
        <v>2</v>
      </c>
      <c r="E5" s="106"/>
      <c r="F5" s="107"/>
      <c r="G5" s="103">
        <v>13</v>
      </c>
      <c r="H5" s="104"/>
      <c r="I5" s="104"/>
      <c r="J5" s="22">
        <f t="shared" ref="J5:J15" si="1">J6*1.05</f>
        <v>10349.140925530846</v>
      </c>
      <c r="K5" s="22">
        <f t="shared" ref="K5:Q5" si="2">J5*(1+$I$4)</f>
        <v>10866.597971807389</v>
      </c>
      <c r="L5" s="22">
        <f t="shared" si="2"/>
        <v>11409.927870397758</v>
      </c>
      <c r="M5" s="22">
        <f t="shared" si="2"/>
        <v>11980.424263917646</v>
      </c>
      <c r="N5" s="22">
        <f t="shared" si="2"/>
        <v>12579.44547711353</v>
      </c>
      <c r="O5" s="22">
        <f t="shared" si="2"/>
        <v>13208.417750969207</v>
      </c>
      <c r="P5" s="22">
        <f t="shared" si="2"/>
        <v>13868.838638517667</v>
      </c>
      <c r="Q5" s="22">
        <f t="shared" si="2"/>
        <v>14562.28057044355</v>
      </c>
      <c r="R5" s="5">
        <f t="shared" ref="R5:R16" si="3">IF(OR($R$2="ENSINO MÉDIO",$R$2="GRADUAÇÃO"),"Não se aplica",IF($R$2="ESPECIALIZAÇÃO",J6*0.5,IF($R$2="MESTRADO",J6*0.75,IF($R$2="DOUTORADO",J6))))</f>
        <v>9856.3246909817572</v>
      </c>
      <c r="S5" s="5">
        <f t="shared" ref="S5:S16" si="4">IF(OR($R$2="ENSINO MÉDIO",$R$2="GRADUAÇÃO"),"Não se aplica",IF($R$2="ESPECIALIZAÇÃO",K6*0.5,IF($R$2="MESTRADO",K6*0.75,IF($R$2="DOUTORADO",K6))))</f>
        <v>10349.140925530846</v>
      </c>
      <c r="T5" s="5">
        <f t="shared" ref="T5:T16" si="5">IF(OR($R$2="ENSINO MÉDIO",$R$2="GRADUAÇÃO"),"Não se aplica",IF($R$2="ESPECIALIZAÇÃO",L6*0.5,IF($R$2="MESTRADO",L6*0.75,IF($R$2="DOUTORADO",L6))))</f>
        <v>10866.597971807389</v>
      </c>
      <c r="U5" s="5">
        <f t="shared" ref="U5:U16" si="6">IF(OR($R$2="ENSINO MÉDIO",$R$2="GRADUAÇÃO"),"Não se aplica",IF($R$2="ESPECIALIZAÇÃO",M6*0.5,IF($R$2="MESTRADO",M6*0.75,IF($R$2="DOUTORADO",M6))))</f>
        <v>11409.927870397758</v>
      </c>
      <c r="V5" s="5">
        <f t="shared" ref="V5:V16" si="7">IF(OR($R$2="ENSINO MÉDIO",$R$2="GRADUAÇÃO"),"Não se aplica",IF($R$2="ESPECIALIZAÇÃO",N6*0.5,IF($R$2="MESTRADO",N6*0.75,IF($R$2="DOUTORADO",N6))))</f>
        <v>11980.424263917646</v>
      </c>
      <c r="W5" s="5">
        <f t="shared" ref="W5:W16" si="8">IF(OR($R$2="ENSINO MÉDIO",$R$2="GRADUAÇÃO"),"Não se aplica",IF($R$2="ESPECIALIZAÇÃO",O6*0.5,IF($R$2="MESTRADO",O6*0.75,IF($R$2="DOUTORADO",O6))))</f>
        <v>12579.44547711353</v>
      </c>
      <c r="X5" s="5">
        <f t="shared" ref="X5:X16" si="9">IF(OR($R$2="ENSINO MÉDIO",$R$2="GRADUAÇÃO"),"Não se aplica",IF($R$2="ESPECIALIZAÇÃO",P6*0.5,IF($R$2="MESTRADO",P6*0.75,IF($R$2="DOUTORADO",P6))))</f>
        <v>13208.417750969207</v>
      </c>
      <c r="Y5" s="5">
        <f t="shared" ref="Y5:Y16" si="10">IF(OR($R$2="ENSINO MÉDIO",$R$2="GRADUAÇÃO"),"Não se aplica",IF($R$2="ESPECIALIZAÇÃO",Q6*0.5,IF($R$2="MESTRADO",Q6*0.75,IF($R$2="DOUTORADO",Q6))))</f>
        <v>13868.838638517667</v>
      </c>
      <c r="Z5" s="4">
        <f t="shared" ref="Z5:Z16" si="11">IFERROR(J6+R5,"IQ Não Aplicável")</f>
        <v>19712.649381963514</v>
      </c>
      <c r="AA5" s="4">
        <f t="shared" ref="AA5:AA16" si="12">IFERROR(K6+S5,"IQ Não Aplicável")</f>
        <v>20698.281851061693</v>
      </c>
      <c r="AB5" s="4">
        <f t="shared" ref="AB5:AB16" si="13">IFERROR(L6+T5,"IQ Não Aplicável")</f>
        <v>21733.195943614777</v>
      </c>
      <c r="AC5" s="4">
        <f t="shared" ref="AC5:AC16" si="14">IFERROR(M6+U5,"IQ Não Aplicável")</f>
        <v>22819.855740795516</v>
      </c>
      <c r="AD5" s="4">
        <f t="shared" ref="AD5:AD16" si="15">IFERROR(N6+V5,"IQ Não Aplicável")</f>
        <v>23960.848527835293</v>
      </c>
      <c r="AE5" s="4">
        <f t="shared" ref="AE5:AE16" si="16">IFERROR(O6+W5,"IQ Não Aplicável")</f>
        <v>25158.890954227059</v>
      </c>
      <c r="AF5" s="4">
        <f t="shared" ref="AF5:AF16" si="17">IFERROR(P6+X5,"IQ Não Aplicável")</f>
        <v>26416.835501938414</v>
      </c>
      <c r="AG5" s="4">
        <f t="shared" ref="AG5:AG16" si="18">IFERROR(Q6+Y5,"IQ Não Aplicável")</f>
        <v>27737.677277035335</v>
      </c>
      <c r="AI5" s="22">
        <f t="shared" ref="AI5:AI15" si="19">AI6*(1+$AJ$2)</f>
        <v>7916.5767626411871</v>
      </c>
      <c r="AJ5" s="22">
        <f>AI5*1.04</f>
        <v>8233.2398331468357</v>
      </c>
      <c r="AK5" s="22">
        <f t="shared" ref="AK5:AP5" si="20">AJ5*1.04</f>
        <v>8562.5694264727099</v>
      </c>
      <c r="AL5" s="22">
        <f t="shared" si="20"/>
        <v>8905.0722035316194</v>
      </c>
      <c r="AM5" s="22">
        <f t="shared" si="20"/>
        <v>9261.2750916728837</v>
      </c>
      <c r="AN5" s="22">
        <f t="shared" si="20"/>
        <v>9631.7260953397999</v>
      </c>
      <c r="AO5" s="22">
        <f t="shared" si="20"/>
        <v>10016.995139153392</v>
      </c>
      <c r="AP5" s="22">
        <f t="shared" si="20"/>
        <v>10417.674944719529</v>
      </c>
      <c r="AR5" s="22">
        <f t="shared" ref="AR5:AR14" si="21">AR6*1.039</f>
        <v>7706.1819426016964</v>
      </c>
      <c r="AS5" s="22">
        <f t="shared" ref="AS5:AT5" si="22">AR5*1.039</f>
        <v>8006.7230383631622</v>
      </c>
      <c r="AT5" s="22">
        <f t="shared" si="22"/>
        <v>8318.9852368593256</v>
      </c>
      <c r="AU5" s="22">
        <f t="shared" ref="AU5:AU30" si="23">AT5*1.039</f>
        <v>8643.4256610968387</v>
      </c>
      <c r="AV5" s="22">
        <f t="shared" ref="AV5:AV30" si="24">AU5*1.039</f>
        <v>8980.5192618796154</v>
      </c>
      <c r="AW5" s="22">
        <f t="shared" ref="AW5:AW30" si="25">AV5*1.039</f>
        <v>9330.7595130929203</v>
      </c>
      <c r="AX5" s="22">
        <f t="shared" ref="AX5:AX30" si="26">AW5*1.039</f>
        <v>9694.6591341035437</v>
      </c>
      <c r="AY5" s="22">
        <f t="shared" ref="AY5:AY30" si="27">AX5*1.039</f>
        <v>10072.750840333581</v>
      </c>
    </row>
    <row r="6" spans="1:51">
      <c r="A6" s="56">
        <v>5</v>
      </c>
      <c r="B6" s="57">
        <f t="shared" si="0"/>
        <v>1685.2640799572475</v>
      </c>
      <c r="C6" s="50"/>
      <c r="D6" s="108"/>
      <c r="E6" s="109"/>
      <c r="F6" s="110"/>
      <c r="G6" s="99">
        <v>12</v>
      </c>
      <c r="H6" s="99"/>
      <c r="I6" s="99"/>
      <c r="J6" s="22">
        <f t="shared" si="1"/>
        <v>9856.3246909817572</v>
      </c>
      <c r="K6" s="22">
        <f t="shared" ref="K6:Q6" si="28">J6*(1+$I$4)</f>
        <v>10349.140925530846</v>
      </c>
      <c r="L6" s="22">
        <f t="shared" si="28"/>
        <v>10866.597971807389</v>
      </c>
      <c r="M6" s="22">
        <f t="shared" si="28"/>
        <v>11409.927870397758</v>
      </c>
      <c r="N6" s="22">
        <f t="shared" si="28"/>
        <v>11980.424263917646</v>
      </c>
      <c r="O6" s="22">
        <f t="shared" si="28"/>
        <v>12579.44547711353</v>
      </c>
      <c r="P6" s="22">
        <f t="shared" si="28"/>
        <v>13208.417750969207</v>
      </c>
      <c r="Q6" s="22">
        <f t="shared" si="28"/>
        <v>13868.838638517667</v>
      </c>
      <c r="R6" s="5">
        <f t="shared" si="3"/>
        <v>9386.9758961731022</v>
      </c>
      <c r="S6" s="5">
        <f t="shared" si="4"/>
        <v>9856.3246909817572</v>
      </c>
      <c r="T6" s="5">
        <f t="shared" si="5"/>
        <v>10349.140925530846</v>
      </c>
      <c r="U6" s="5">
        <f t="shared" si="6"/>
        <v>10866.597971807389</v>
      </c>
      <c r="V6" s="5">
        <f t="shared" si="7"/>
        <v>11409.927870397758</v>
      </c>
      <c r="W6" s="5">
        <f t="shared" si="8"/>
        <v>11980.424263917646</v>
      </c>
      <c r="X6" s="5">
        <f t="shared" si="9"/>
        <v>12579.44547711353</v>
      </c>
      <c r="Y6" s="5">
        <f t="shared" si="10"/>
        <v>13208.417750969207</v>
      </c>
      <c r="Z6" s="4">
        <f t="shared" si="11"/>
        <v>18773.951792346204</v>
      </c>
      <c r="AA6" s="4">
        <f t="shared" si="12"/>
        <v>19712.649381963514</v>
      </c>
      <c r="AB6" s="4">
        <f t="shared" si="13"/>
        <v>20698.281851061693</v>
      </c>
      <c r="AC6" s="4">
        <f t="shared" si="14"/>
        <v>21733.195943614777</v>
      </c>
      <c r="AD6" s="4">
        <f t="shared" si="15"/>
        <v>22819.855740795516</v>
      </c>
      <c r="AE6" s="4">
        <f t="shared" si="16"/>
        <v>23960.848527835293</v>
      </c>
      <c r="AF6" s="4">
        <f t="shared" si="17"/>
        <v>25158.890954227059</v>
      </c>
      <c r="AG6" s="4">
        <f t="shared" si="18"/>
        <v>26416.835501938414</v>
      </c>
      <c r="AI6" s="22">
        <f t="shared" si="19"/>
        <v>7612.0930410011415</v>
      </c>
      <c r="AJ6" s="22">
        <f t="shared" ref="AJ6:AP6" si="29">AI6*1.04</f>
        <v>7916.5767626411871</v>
      </c>
      <c r="AK6" s="22">
        <f t="shared" si="29"/>
        <v>8233.2398331468357</v>
      </c>
      <c r="AL6" s="22">
        <f t="shared" si="29"/>
        <v>8562.5694264727099</v>
      </c>
      <c r="AM6" s="22">
        <f t="shared" si="29"/>
        <v>8905.0722035316194</v>
      </c>
      <c r="AN6" s="22">
        <f t="shared" si="29"/>
        <v>9261.2750916728837</v>
      </c>
      <c r="AO6" s="22">
        <f t="shared" si="29"/>
        <v>9631.7260953397999</v>
      </c>
      <c r="AP6" s="22">
        <f t="shared" si="29"/>
        <v>10016.995139153392</v>
      </c>
      <c r="AR6" s="22">
        <f t="shared" si="21"/>
        <v>7416.9219851796888</v>
      </c>
      <c r="AS6" s="22">
        <f t="shared" ref="AS6:AT6" si="30">AR6*1.039</f>
        <v>7706.1819426016964</v>
      </c>
      <c r="AT6" s="22">
        <f t="shared" si="30"/>
        <v>8006.7230383631622</v>
      </c>
      <c r="AU6" s="22">
        <f t="shared" si="23"/>
        <v>8318.9852368593256</v>
      </c>
      <c r="AV6" s="22">
        <f t="shared" si="24"/>
        <v>8643.4256610968387</v>
      </c>
      <c r="AW6" s="22">
        <f t="shared" si="25"/>
        <v>8980.5192618796154</v>
      </c>
      <c r="AX6" s="22">
        <f t="shared" si="26"/>
        <v>9330.7595130929203</v>
      </c>
      <c r="AY6" s="22">
        <f t="shared" si="27"/>
        <v>9694.6591341035437</v>
      </c>
    </row>
    <row r="7" spans="1:51">
      <c r="A7" s="58">
        <v>6</v>
      </c>
      <c r="B7" s="59">
        <f t="shared" si="0"/>
        <v>1750.98937907558</v>
      </c>
      <c r="C7" s="51"/>
      <c r="D7" s="108"/>
      <c r="E7" s="109"/>
      <c r="F7" s="110"/>
      <c r="G7" s="99">
        <v>11</v>
      </c>
      <c r="H7" s="99"/>
      <c r="I7" s="99"/>
      <c r="J7" s="22">
        <f t="shared" si="1"/>
        <v>9386.9758961731022</v>
      </c>
      <c r="K7" s="22">
        <f t="shared" ref="K7:Q7" si="31">J7*(1+$I$4)</f>
        <v>9856.3246909817572</v>
      </c>
      <c r="L7" s="22">
        <f t="shared" si="31"/>
        <v>10349.140925530846</v>
      </c>
      <c r="M7" s="22">
        <f t="shared" si="31"/>
        <v>10866.597971807389</v>
      </c>
      <c r="N7" s="22">
        <f t="shared" si="31"/>
        <v>11409.927870397758</v>
      </c>
      <c r="O7" s="22">
        <f t="shared" si="31"/>
        <v>11980.424263917646</v>
      </c>
      <c r="P7" s="22">
        <f t="shared" si="31"/>
        <v>12579.44547711353</v>
      </c>
      <c r="Q7" s="22">
        <f t="shared" si="31"/>
        <v>13208.417750969207</v>
      </c>
      <c r="R7" s="5">
        <f t="shared" si="3"/>
        <v>8939.9770439743825</v>
      </c>
      <c r="S7" s="5">
        <f t="shared" si="4"/>
        <v>9386.9758961731022</v>
      </c>
      <c r="T7" s="5">
        <f t="shared" si="5"/>
        <v>9856.3246909817572</v>
      </c>
      <c r="U7" s="5">
        <f t="shared" si="6"/>
        <v>10349.140925530846</v>
      </c>
      <c r="V7" s="5">
        <f t="shared" si="7"/>
        <v>10866.597971807389</v>
      </c>
      <c r="W7" s="5">
        <f t="shared" si="8"/>
        <v>11409.927870397758</v>
      </c>
      <c r="X7" s="5">
        <f t="shared" si="9"/>
        <v>11980.424263917646</v>
      </c>
      <c r="Y7" s="5">
        <f t="shared" si="10"/>
        <v>12579.44547711353</v>
      </c>
      <c r="Z7" s="4">
        <f t="shared" si="11"/>
        <v>17879.954087948765</v>
      </c>
      <c r="AA7" s="4">
        <f t="shared" si="12"/>
        <v>18773.951792346204</v>
      </c>
      <c r="AB7" s="4">
        <f t="shared" si="13"/>
        <v>19712.649381963514</v>
      </c>
      <c r="AC7" s="4">
        <f t="shared" si="14"/>
        <v>20698.281851061693</v>
      </c>
      <c r="AD7" s="4">
        <f t="shared" si="15"/>
        <v>21733.195943614777</v>
      </c>
      <c r="AE7" s="4">
        <f t="shared" si="16"/>
        <v>22819.855740795516</v>
      </c>
      <c r="AF7" s="4">
        <f t="shared" si="17"/>
        <v>23960.848527835293</v>
      </c>
      <c r="AG7" s="4">
        <f t="shared" si="18"/>
        <v>25158.890954227059</v>
      </c>
      <c r="AI7" s="22">
        <f t="shared" si="19"/>
        <v>7319.3202317318664</v>
      </c>
      <c r="AJ7" s="22">
        <f t="shared" ref="AJ7:AP7" si="32">AI7*1.04</f>
        <v>7612.0930410011415</v>
      </c>
      <c r="AK7" s="22">
        <f t="shared" si="32"/>
        <v>7916.5767626411871</v>
      </c>
      <c r="AL7" s="22">
        <f t="shared" si="32"/>
        <v>8233.2398331468357</v>
      </c>
      <c r="AM7" s="22">
        <f t="shared" si="32"/>
        <v>8562.5694264727099</v>
      </c>
      <c r="AN7" s="22">
        <f t="shared" si="32"/>
        <v>8905.0722035316194</v>
      </c>
      <c r="AO7" s="22">
        <f t="shared" si="32"/>
        <v>9261.2750916728837</v>
      </c>
      <c r="AP7" s="22">
        <f t="shared" si="32"/>
        <v>9631.7260953397999</v>
      </c>
      <c r="AR7" s="22">
        <f t="shared" si="21"/>
        <v>7138.5197162460918</v>
      </c>
      <c r="AS7" s="22">
        <f t="shared" ref="AS7:AT7" si="33">AR7*1.039</f>
        <v>7416.9219851796888</v>
      </c>
      <c r="AT7" s="22">
        <f t="shared" si="33"/>
        <v>7706.1819426016964</v>
      </c>
      <c r="AU7" s="22">
        <f t="shared" si="23"/>
        <v>8006.7230383631622</v>
      </c>
      <c r="AV7" s="22">
        <f t="shared" si="24"/>
        <v>8318.9852368593256</v>
      </c>
      <c r="AW7" s="22">
        <f t="shared" si="25"/>
        <v>8643.4256610968387</v>
      </c>
      <c r="AX7" s="22">
        <f t="shared" si="26"/>
        <v>8980.5192618796154</v>
      </c>
      <c r="AY7" s="22">
        <f t="shared" si="27"/>
        <v>9330.7595130929203</v>
      </c>
    </row>
    <row r="8" spans="1:51">
      <c r="A8" s="56">
        <v>7</v>
      </c>
      <c r="B8" s="57">
        <f t="shared" si="0"/>
        <v>1819.2779648595274</v>
      </c>
      <c r="C8" s="50"/>
      <c r="D8" s="108"/>
      <c r="E8" s="109"/>
      <c r="F8" s="110"/>
      <c r="G8" s="99">
        <v>10</v>
      </c>
      <c r="H8" s="99"/>
      <c r="I8" s="99"/>
      <c r="J8" s="22">
        <f t="shared" si="1"/>
        <v>8939.9770439743825</v>
      </c>
      <c r="K8" s="22">
        <f t="shared" ref="K8:Q8" si="34">J8*(1+$I$4)</f>
        <v>9386.9758961731022</v>
      </c>
      <c r="L8" s="22">
        <f t="shared" si="34"/>
        <v>9856.3246909817572</v>
      </c>
      <c r="M8" s="22">
        <f t="shared" si="34"/>
        <v>10349.140925530846</v>
      </c>
      <c r="N8" s="22">
        <f t="shared" si="34"/>
        <v>10866.597971807389</v>
      </c>
      <c r="O8" s="22">
        <f t="shared" si="34"/>
        <v>11409.927870397758</v>
      </c>
      <c r="P8" s="22">
        <f t="shared" si="34"/>
        <v>11980.424263917646</v>
      </c>
      <c r="Q8" s="22">
        <f t="shared" si="34"/>
        <v>12579.44547711353</v>
      </c>
      <c r="R8" s="5">
        <f t="shared" si="3"/>
        <v>8514.2638514041737</v>
      </c>
      <c r="S8" s="5">
        <f t="shared" si="4"/>
        <v>8939.9770439743825</v>
      </c>
      <c r="T8" s="5">
        <f t="shared" si="5"/>
        <v>9386.9758961731022</v>
      </c>
      <c r="U8" s="5">
        <f t="shared" si="6"/>
        <v>9856.3246909817572</v>
      </c>
      <c r="V8" s="5">
        <f t="shared" si="7"/>
        <v>10349.140925530846</v>
      </c>
      <c r="W8" s="5">
        <f t="shared" si="8"/>
        <v>10866.597971807389</v>
      </c>
      <c r="X8" s="5">
        <f t="shared" si="9"/>
        <v>11409.927870397758</v>
      </c>
      <c r="Y8" s="5">
        <f t="shared" si="10"/>
        <v>11980.424263917646</v>
      </c>
      <c r="Z8" s="4">
        <f t="shared" si="11"/>
        <v>17028.527702808347</v>
      </c>
      <c r="AA8" s="4">
        <f t="shared" si="12"/>
        <v>17879.954087948765</v>
      </c>
      <c r="AB8" s="4">
        <f t="shared" si="13"/>
        <v>18773.951792346204</v>
      </c>
      <c r="AC8" s="4">
        <f t="shared" si="14"/>
        <v>19712.649381963514</v>
      </c>
      <c r="AD8" s="4">
        <f t="shared" si="15"/>
        <v>20698.281851061693</v>
      </c>
      <c r="AE8" s="4">
        <f t="shared" si="16"/>
        <v>21733.195943614777</v>
      </c>
      <c r="AF8" s="4">
        <f t="shared" si="17"/>
        <v>22819.855740795516</v>
      </c>
      <c r="AG8" s="4">
        <f t="shared" si="18"/>
        <v>23960.848527835293</v>
      </c>
      <c r="AI8" s="22">
        <f t="shared" si="19"/>
        <v>7037.8079151267948</v>
      </c>
      <c r="AJ8" s="22">
        <f t="shared" ref="AJ8:AP8" si="35">AI8*1.04</f>
        <v>7319.3202317318664</v>
      </c>
      <c r="AK8" s="22">
        <f t="shared" si="35"/>
        <v>7612.0930410011415</v>
      </c>
      <c r="AL8" s="22">
        <f t="shared" si="35"/>
        <v>7916.5767626411871</v>
      </c>
      <c r="AM8" s="22">
        <f t="shared" si="35"/>
        <v>8233.2398331468357</v>
      </c>
      <c r="AN8" s="22">
        <f t="shared" si="35"/>
        <v>8562.5694264727099</v>
      </c>
      <c r="AO8" s="22">
        <f t="shared" si="35"/>
        <v>8905.0722035316194</v>
      </c>
      <c r="AP8" s="22">
        <f t="shared" si="35"/>
        <v>9261.2750916728837</v>
      </c>
      <c r="AR8" s="22">
        <f t="shared" si="21"/>
        <v>6870.5675806025911</v>
      </c>
      <c r="AS8" s="22">
        <f t="shared" ref="AS8:AT8" si="36">AR8*1.039</f>
        <v>7138.5197162460918</v>
      </c>
      <c r="AT8" s="22">
        <f t="shared" si="36"/>
        <v>7416.9219851796888</v>
      </c>
      <c r="AU8" s="22">
        <f t="shared" si="23"/>
        <v>7706.1819426016964</v>
      </c>
      <c r="AV8" s="22">
        <f t="shared" si="24"/>
        <v>8006.7230383631622</v>
      </c>
      <c r="AW8" s="22">
        <f t="shared" si="25"/>
        <v>8318.9852368593256</v>
      </c>
      <c r="AX8" s="22">
        <f t="shared" si="26"/>
        <v>8643.4256610968387</v>
      </c>
      <c r="AY8" s="22">
        <f t="shared" si="27"/>
        <v>8980.5192618796154</v>
      </c>
    </row>
    <row r="9" spans="1:51">
      <c r="A9" s="56">
        <v>8</v>
      </c>
      <c r="B9" s="57">
        <f t="shared" si="0"/>
        <v>1890.2298054890489</v>
      </c>
      <c r="C9" s="50"/>
      <c r="D9" s="108"/>
      <c r="E9" s="109"/>
      <c r="F9" s="110"/>
      <c r="G9" s="99">
        <v>9</v>
      </c>
      <c r="H9" s="99"/>
      <c r="I9" s="99"/>
      <c r="J9" s="22">
        <f t="shared" si="1"/>
        <v>8514.2638514041737</v>
      </c>
      <c r="K9" s="22">
        <f t="shared" ref="K9:Q9" si="37">J9*(1+$I$4)</f>
        <v>8939.9770439743825</v>
      </c>
      <c r="L9" s="22">
        <f t="shared" si="37"/>
        <v>9386.9758961731022</v>
      </c>
      <c r="M9" s="22">
        <f t="shared" si="37"/>
        <v>9856.3246909817572</v>
      </c>
      <c r="N9" s="22">
        <f t="shared" si="37"/>
        <v>10349.140925530846</v>
      </c>
      <c r="O9" s="22">
        <f t="shared" si="37"/>
        <v>10866.597971807389</v>
      </c>
      <c r="P9" s="22">
        <f t="shared" si="37"/>
        <v>11409.927870397758</v>
      </c>
      <c r="Q9" s="22">
        <f t="shared" si="37"/>
        <v>11980.424263917646</v>
      </c>
      <c r="R9" s="5">
        <f t="shared" si="3"/>
        <v>8108.8227156230223</v>
      </c>
      <c r="S9" s="5">
        <f t="shared" si="4"/>
        <v>8514.2638514041737</v>
      </c>
      <c r="T9" s="5">
        <f t="shared" si="5"/>
        <v>8939.9770439743825</v>
      </c>
      <c r="U9" s="5">
        <f t="shared" si="6"/>
        <v>9386.9758961731022</v>
      </c>
      <c r="V9" s="5">
        <f t="shared" si="7"/>
        <v>9856.3246909817572</v>
      </c>
      <c r="W9" s="5">
        <f t="shared" si="8"/>
        <v>10349.140925530846</v>
      </c>
      <c r="X9" s="5">
        <f t="shared" si="9"/>
        <v>10866.597971807389</v>
      </c>
      <c r="Y9" s="5">
        <f t="shared" si="10"/>
        <v>11409.927870397758</v>
      </c>
      <c r="Z9" s="4">
        <f t="shared" si="11"/>
        <v>16217.645431246045</v>
      </c>
      <c r="AA9" s="4">
        <f t="shared" si="12"/>
        <v>17028.527702808347</v>
      </c>
      <c r="AB9" s="4">
        <f t="shared" si="13"/>
        <v>17879.954087948765</v>
      </c>
      <c r="AC9" s="4">
        <f t="shared" si="14"/>
        <v>18773.951792346204</v>
      </c>
      <c r="AD9" s="4">
        <f t="shared" si="15"/>
        <v>19712.649381963514</v>
      </c>
      <c r="AE9" s="4">
        <f t="shared" si="16"/>
        <v>20698.281851061693</v>
      </c>
      <c r="AF9" s="4">
        <f t="shared" si="17"/>
        <v>21733.195943614777</v>
      </c>
      <c r="AG9" s="4">
        <f t="shared" si="18"/>
        <v>22819.855740795516</v>
      </c>
      <c r="AI9" s="22">
        <f t="shared" si="19"/>
        <v>6767.1229953142256</v>
      </c>
      <c r="AJ9" s="22">
        <f t="shared" ref="AJ9:AP9" si="38">AI9*1.04</f>
        <v>7037.8079151267948</v>
      </c>
      <c r="AK9" s="22">
        <f t="shared" si="38"/>
        <v>7319.3202317318664</v>
      </c>
      <c r="AL9" s="22">
        <f t="shared" si="38"/>
        <v>7612.0930410011415</v>
      </c>
      <c r="AM9" s="22">
        <f t="shared" si="38"/>
        <v>7916.5767626411871</v>
      </c>
      <c r="AN9" s="22">
        <f t="shared" si="38"/>
        <v>8233.2398331468357</v>
      </c>
      <c r="AO9" s="22">
        <f t="shared" si="38"/>
        <v>8562.5694264727099</v>
      </c>
      <c r="AP9" s="22">
        <f t="shared" si="38"/>
        <v>8905.0722035316194</v>
      </c>
      <c r="AR9" s="22">
        <f t="shared" si="21"/>
        <v>6612.6733210804541</v>
      </c>
      <c r="AS9" s="22">
        <f t="shared" ref="AS9:AT9" si="39">AR9*1.039</f>
        <v>6870.5675806025911</v>
      </c>
      <c r="AT9" s="22">
        <f t="shared" si="39"/>
        <v>7138.5197162460918</v>
      </c>
      <c r="AU9" s="22">
        <f t="shared" si="23"/>
        <v>7416.9219851796888</v>
      </c>
      <c r="AV9" s="22">
        <f t="shared" si="24"/>
        <v>7706.1819426016964</v>
      </c>
      <c r="AW9" s="22">
        <f t="shared" si="25"/>
        <v>8006.7230383631622</v>
      </c>
      <c r="AX9" s="22">
        <f t="shared" si="26"/>
        <v>8318.9852368593256</v>
      </c>
      <c r="AY9" s="22">
        <f t="shared" si="27"/>
        <v>8643.4256610968387</v>
      </c>
    </row>
    <row r="10" spans="1:51">
      <c r="A10" s="56">
        <v>9</v>
      </c>
      <c r="B10" s="57">
        <f t="shared" si="0"/>
        <v>1963.9487679031217</v>
      </c>
      <c r="C10" s="50"/>
      <c r="D10" s="108"/>
      <c r="E10" s="109"/>
      <c r="F10" s="110"/>
      <c r="G10" s="99">
        <v>8</v>
      </c>
      <c r="H10" s="99"/>
      <c r="I10" s="99"/>
      <c r="J10" s="22">
        <f t="shared" si="1"/>
        <v>8108.8227156230223</v>
      </c>
      <c r="K10" s="22">
        <f t="shared" ref="K10:Q10" si="40">J10*(1+$I$4)</f>
        <v>8514.2638514041737</v>
      </c>
      <c r="L10" s="22">
        <f t="shared" si="40"/>
        <v>8939.9770439743825</v>
      </c>
      <c r="M10" s="22">
        <f t="shared" si="40"/>
        <v>9386.9758961731022</v>
      </c>
      <c r="N10" s="22">
        <f t="shared" si="40"/>
        <v>9856.3246909817572</v>
      </c>
      <c r="O10" s="22">
        <f t="shared" si="40"/>
        <v>10349.140925530846</v>
      </c>
      <c r="P10" s="22">
        <f t="shared" si="40"/>
        <v>10866.597971807389</v>
      </c>
      <c r="Q10" s="22">
        <f t="shared" si="40"/>
        <v>11409.927870397758</v>
      </c>
      <c r="R10" s="5">
        <f t="shared" si="3"/>
        <v>7722.6883005933541</v>
      </c>
      <c r="S10" s="5">
        <f t="shared" si="4"/>
        <v>8108.8227156230223</v>
      </c>
      <c r="T10" s="5">
        <f t="shared" si="5"/>
        <v>8514.2638514041737</v>
      </c>
      <c r="U10" s="5">
        <f t="shared" si="6"/>
        <v>8939.9770439743825</v>
      </c>
      <c r="V10" s="5">
        <f t="shared" si="7"/>
        <v>9386.9758961731022</v>
      </c>
      <c r="W10" s="5">
        <f t="shared" si="8"/>
        <v>9856.3246909817572</v>
      </c>
      <c r="X10" s="5">
        <f t="shared" si="9"/>
        <v>10349.140925530846</v>
      </c>
      <c r="Y10" s="5">
        <f t="shared" si="10"/>
        <v>10866.597971807389</v>
      </c>
      <c r="Z10" s="4">
        <f t="shared" si="11"/>
        <v>15445.376601186708</v>
      </c>
      <c r="AA10" s="4">
        <f t="shared" si="12"/>
        <v>16217.645431246045</v>
      </c>
      <c r="AB10" s="4">
        <f t="shared" si="13"/>
        <v>17028.527702808347</v>
      </c>
      <c r="AC10" s="4">
        <f t="shared" si="14"/>
        <v>17879.954087948765</v>
      </c>
      <c r="AD10" s="4">
        <f t="shared" si="15"/>
        <v>18773.951792346204</v>
      </c>
      <c r="AE10" s="4">
        <f t="shared" si="16"/>
        <v>19712.649381963514</v>
      </c>
      <c r="AF10" s="4">
        <f t="shared" si="17"/>
        <v>20698.281851061693</v>
      </c>
      <c r="AG10" s="4">
        <f t="shared" si="18"/>
        <v>21733.195943614777</v>
      </c>
      <c r="AI10" s="22">
        <f t="shared" si="19"/>
        <v>6506.8490339559858</v>
      </c>
      <c r="AJ10" s="22">
        <f t="shared" ref="AJ10:AP10" si="41">AI10*1.04</f>
        <v>6767.1229953142256</v>
      </c>
      <c r="AK10" s="22">
        <f t="shared" si="41"/>
        <v>7037.8079151267948</v>
      </c>
      <c r="AL10" s="22">
        <f t="shared" si="41"/>
        <v>7319.3202317318664</v>
      </c>
      <c r="AM10" s="22">
        <f t="shared" si="41"/>
        <v>7612.0930410011415</v>
      </c>
      <c r="AN10" s="22">
        <f t="shared" si="41"/>
        <v>7916.5767626411871</v>
      </c>
      <c r="AO10" s="22">
        <f t="shared" si="41"/>
        <v>8233.2398331468357</v>
      </c>
      <c r="AP10" s="22">
        <f t="shared" si="41"/>
        <v>8562.5694264727099</v>
      </c>
      <c r="AR10" s="22">
        <f t="shared" si="21"/>
        <v>6364.4594043122761</v>
      </c>
      <c r="AS10" s="22">
        <f t="shared" ref="AS10:AT10" si="42">AR10*1.039</f>
        <v>6612.6733210804541</v>
      </c>
      <c r="AT10" s="22">
        <f t="shared" si="42"/>
        <v>6870.5675806025911</v>
      </c>
      <c r="AU10" s="22">
        <f t="shared" si="23"/>
        <v>7138.5197162460918</v>
      </c>
      <c r="AV10" s="22">
        <f t="shared" si="24"/>
        <v>7416.9219851796888</v>
      </c>
      <c r="AW10" s="22">
        <f t="shared" si="25"/>
        <v>7706.1819426016964</v>
      </c>
      <c r="AX10" s="22">
        <f t="shared" si="26"/>
        <v>8006.7230383631622</v>
      </c>
      <c r="AY10" s="22">
        <f t="shared" si="27"/>
        <v>8318.9852368593256</v>
      </c>
    </row>
    <row r="11" spans="1:51">
      <c r="A11" s="56">
        <v>10</v>
      </c>
      <c r="B11" s="57">
        <f t="shared" si="0"/>
        <v>2040.5427698513433</v>
      </c>
      <c r="C11" s="50"/>
      <c r="D11" s="108"/>
      <c r="E11" s="109"/>
      <c r="F11" s="110"/>
      <c r="G11" s="99">
        <v>7</v>
      </c>
      <c r="H11" s="99"/>
      <c r="I11" s="99"/>
      <c r="J11" s="22">
        <f t="shared" si="1"/>
        <v>7722.6883005933541</v>
      </c>
      <c r="K11" s="22">
        <f t="shared" ref="K11:Q11" si="43">J11*(1+$I$4)</f>
        <v>8108.8227156230223</v>
      </c>
      <c r="L11" s="22">
        <f t="shared" si="43"/>
        <v>8514.2638514041737</v>
      </c>
      <c r="M11" s="22">
        <f t="shared" si="43"/>
        <v>8939.9770439743825</v>
      </c>
      <c r="N11" s="22">
        <f t="shared" si="43"/>
        <v>9386.9758961731022</v>
      </c>
      <c r="O11" s="22">
        <f t="shared" si="43"/>
        <v>9856.3246909817572</v>
      </c>
      <c r="P11" s="22">
        <f t="shared" si="43"/>
        <v>10349.140925530846</v>
      </c>
      <c r="Q11" s="22">
        <f t="shared" si="43"/>
        <v>10866.597971807389</v>
      </c>
      <c r="R11" s="5">
        <f t="shared" si="3"/>
        <v>7354.9412386603371</v>
      </c>
      <c r="S11" s="5">
        <f t="shared" si="4"/>
        <v>7722.6883005933541</v>
      </c>
      <c r="T11" s="5">
        <f t="shared" si="5"/>
        <v>8108.8227156230223</v>
      </c>
      <c r="U11" s="5">
        <f t="shared" si="6"/>
        <v>8514.2638514041737</v>
      </c>
      <c r="V11" s="5">
        <f t="shared" si="7"/>
        <v>8939.9770439743825</v>
      </c>
      <c r="W11" s="5">
        <f t="shared" si="8"/>
        <v>9386.9758961731022</v>
      </c>
      <c r="X11" s="5">
        <f t="shared" si="9"/>
        <v>9856.3246909817572</v>
      </c>
      <c r="Y11" s="5">
        <f t="shared" si="10"/>
        <v>10349.140925530846</v>
      </c>
      <c r="Z11" s="4">
        <f t="shared" si="11"/>
        <v>14709.882477320674</v>
      </c>
      <c r="AA11" s="4">
        <f t="shared" si="12"/>
        <v>15445.376601186708</v>
      </c>
      <c r="AB11" s="4">
        <f t="shared" si="13"/>
        <v>16217.645431246045</v>
      </c>
      <c r="AC11" s="4">
        <f t="shared" si="14"/>
        <v>17028.527702808347</v>
      </c>
      <c r="AD11" s="4">
        <f t="shared" si="15"/>
        <v>17879.954087948765</v>
      </c>
      <c r="AE11" s="4">
        <f t="shared" si="16"/>
        <v>18773.951792346204</v>
      </c>
      <c r="AF11" s="4">
        <f t="shared" si="17"/>
        <v>19712.649381963514</v>
      </c>
      <c r="AG11" s="4">
        <f t="shared" si="18"/>
        <v>20698.281851061693</v>
      </c>
      <c r="AI11" s="22">
        <f t="shared" si="19"/>
        <v>6256.5856095730633</v>
      </c>
      <c r="AJ11" s="22">
        <f t="shared" ref="AJ11:AP11" si="44">AI11*1.04</f>
        <v>6506.8490339559858</v>
      </c>
      <c r="AK11" s="22">
        <f t="shared" si="44"/>
        <v>6767.1229953142256</v>
      </c>
      <c r="AL11" s="22">
        <f t="shared" si="44"/>
        <v>7037.8079151267948</v>
      </c>
      <c r="AM11" s="22">
        <f t="shared" si="44"/>
        <v>7319.3202317318664</v>
      </c>
      <c r="AN11" s="22">
        <f t="shared" si="44"/>
        <v>7612.0930410011415</v>
      </c>
      <c r="AO11" s="22">
        <f t="shared" si="44"/>
        <v>7916.5767626411871</v>
      </c>
      <c r="AP11" s="22">
        <f t="shared" si="44"/>
        <v>8233.2398331468357</v>
      </c>
      <c r="AR11" s="22">
        <f t="shared" si="21"/>
        <v>6125.562468058014</v>
      </c>
      <c r="AS11" s="22">
        <f t="shared" ref="AS11:AT11" si="45">AR11*1.039</f>
        <v>6364.4594043122761</v>
      </c>
      <c r="AT11" s="22">
        <f t="shared" si="45"/>
        <v>6612.6733210804541</v>
      </c>
      <c r="AU11" s="22">
        <f t="shared" si="23"/>
        <v>6870.5675806025911</v>
      </c>
      <c r="AV11" s="22">
        <f t="shared" si="24"/>
        <v>7138.5197162460918</v>
      </c>
      <c r="AW11" s="22">
        <f t="shared" si="25"/>
        <v>7416.9219851796888</v>
      </c>
      <c r="AX11" s="22">
        <f t="shared" si="26"/>
        <v>7706.1819426016964</v>
      </c>
      <c r="AY11" s="22">
        <f t="shared" si="27"/>
        <v>8006.7230383631622</v>
      </c>
    </row>
    <row r="12" spans="1:51">
      <c r="A12" s="60">
        <v>11</v>
      </c>
      <c r="B12" s="61">
        <f t="shared" si="0"/>
        <v>2120.1239378755454</v>
      </c>
      <c r="C12" s="51"/>
      <c r="D12" s="108"/>
      <c r="E12" s="109"/>
      <c r="F12" s="110"/>
      <c r="G12" s="99">
        <v>6</v>
      </c>
      <c r="H12" s="99"/>
      <c r="I12" s="99"/>
      <c r="J12" s="22">
        <f t="shared" si="1"/>
        <v>7354.9412386603371</v>
      </c>
      <c r="K12" s="22">
        <f t="shared" ref="K12:Q12" si="46">J12*(1+$I$4)</f>
        <v>7722.6883005933541</v>
      </c>
      <c r="L12" s="22">
        <f t="shared" si="46"/>
        <v>8108.8227156230223</v>
      </c>
      <c r="M12" s="22">
        <f t="shared" si="46"/>
        <v>8514.2638514041737</v>
      </c>
      <c r="N12" s="22">
        <f t="shared" si="46"/>
        <v>8939.9770439743825</v>
      </c>
      <c r="O12" s="22">
        <f t="shared" si="46"/>
        <v>9386.9758961731022</v>
      </c>
      <c r="P12" s="22">
        <f t="shared" si="46"/>
        <v>9856.3246909817572</v>
      </c>
      <c r="Q12" s="22">
        <f t="shared" si="46"/>
        <v>10349.140925530846</v>
      </c>
      <c r="R12" s="5">
        <f t="shared" si="3"/>
        <v>7004.7059415812728</v>
      </c>
      <c r="S12" s="5">
        <f t="shared" si="4"/>
        <v>7354.9412386603371</v>
      </c>
      <c r="T12" s="5">
        <f t="shared" si="5"/>
        <v>7722.6883005933541</v>
      </c>
      <c r="U12" s="5">
        <f t="shared" si="6"/>
        <v>8108.8227156230223</v>
      </c>
      <c r="V12" s="5">
        <f t="shared" si="7"/>
        <v>8514.2638514041737</v>
      </c>
      <c r="W12" s="5">
        <f t="shared" si="8"/>
        <v>8939.9770439743825</v>
      </c>
      <c r="X12" s="5">
        <f t="shared" si="9"/>
        <v>9386.9758961731022</v>
      </c>
      <c r="Y12" s="5">
        <f t="shared" si="10"/>
        <v>9856.3246909817572</v>
      </c>
      <c r="Z12" s="4">
        <f t="shared" si="11"/>
        <v>14009.411883162546</v>
      </c>
      <c r="AA12" s="4">
        <f t="shared" si="12"/>
        <v>14709.882477320674</v>
      </c>
      <c r="AB12" s="4">
        <f t="shared" si="13"/>
        <v>15445.376601186708</v>
      </c>
      <c r="AC12" s="4">
        <f t="shared" si="14"/>
        <v>16217.645431246045</v>
      </c>
      <c r="AD12" s="4">
        <f t="shared" si="15"/>
        <v>17028.527702808347</v>
      </c>
      <c r="AE12" s="4">
        <f t="shared" si="16"/>
        <v>17879.954087948765</v>
      </c>
      <c r="AF12" s="4">
        <f t="shared" si="17"/>
        <v>18773.951792346204</v>
      </c>
      <c r="AG12" s="4">
        <f t="shared" si="18"/>
        <v>19712.649381963514</v>
      </c>
      <c r="AI12" s="22">
        <f t="shared" si="19"/>
        <v>6015.9477015125603</v>
      </c>
      <c r="AJ12" s="22">
        <f t="shared" ref="AJ12:AP12" si="47">AI12*1.04</f>
        <v>6256.5856095730633</v>
      </c>
      <c r="AK12" s="22">
        <f t="shared" si="47"/>
        <v>6506.8490339559858</v>
      </c>
      <c r="AL12" s="22">
        <f t="shared" si="47"/>
        <v>6767.1229953142256</v>
      </c>
      <c r="AM12" s="22">
        <f t="shared" si="47"/>
        <v>7037.8079151267948</v>
      </c>
      <c r="AN12" s="22">
        <f t="shared" si="47"/>
        <v>7319.3202317318664</v>
      </c>
      <c r="AO12" s="22">
        <f t="shared" si="47"/>
        <v>7612.0930410011415</v>
      </c>
      <c r="AP12" s="22">
        <f t="shared" si="47"/>
        <v>7916.5767626411871</v>
      </c>
      <c r="AR12" s="22">
        <f t="shared" si="21"/>
        <v>5895.6327892762411</v>
      </c>
      <c r="AS12" s="22">
        <f t="shared" ref="AS12:AT12" si="48">AR12*1.039</f>
        <v>6125.562468058014</v>
      </c>
      <c r="AT12" s="22">
        <f t="shared" si="48"/>
        <v>6364.4594043122761</v>
      </c>
      <c r="AU12" s="22">
        <f t="shared" si="23"/>
        <v>6612.6733210804541</v>
      </c>
      <c r="AV12" s="22">
        <f t="shared" si="24"/>
        <v>6870.5675806025911</v>
      </c>
      <c r="AW12" s="22">
        <f t="shared" si="25"/>
        <v>7138.5197162460918</v>
      </c>
      <c r="AX12" s="22">
        <f t="shared" si="26"/>
        <v>7416.9219851796888</v>
      </c>
      <c r="AY12" s="22">
        <f t="shared" si="27"/>
        <v>7706.1819426016964</v>
      </c>
    </row>
    <row r="13" spans="1:51">
      <c r="A13" s="54">
        <v>12</v>
      </c>
      <c r="B13" s="55">
        <f t="shared" si="0"/>
        <v>2202.8087714526914</v>
      </c>
      <c r="C13" s="50"/>
      <c r="D13" s="108"/>
      <c r="E13" s="109"/>
      <c r="F13" s="110"/>
      <c r="G13" s="99">
        <v>5</v>
      </c>
      <c r="H13" s="99"/>
      <c r="I13" s="99"/>
      <c r="J13" s="22">
        <f t="shared" si="1"/>
        <v>7004.7059415812728</v>
      </c>
      <c r="K13" s="22">
        <f t="shared" ref="K13:Q13" si="49">J13*(1+$I$4)</f>
        <v>7354.9412386603371</v>
      </c>
      <c r="L13" s="22">
        <f t="shared" si="49"/>
        <v>7722.6883005933541</v>
      </c>
      <c r="M13" s="22">
        <f t="shared" si="49"/>
        <v>8108.8227156230223</v>
      </c>
      <c r="N13" s="22">
        <f t="shared" si="49"/>
        <v>8514.2638514041737</v>
      </c>
      <c r="O13" s="22">
        <f t="shared" si="49"/>
        <v>8939.9770439743825</v>
      </c>
      <c r="P13" s="22">
        <f t="shared" si="49"/>
        <v>9386.9758961731022</v>
      </c>
      <c r="Q13" s="22">
        <f t="shared" si="49"/>
        <v>9856.3246909817572</v>
      </c>
      <c r="R13" s="5">
        <f t="shared" si="3"/>
        <v>6671.1485157916877</v>
      </c>
      <c r="S13" s="5">
        <f t="shared" si="4"/>
        <v>7004.7059415812728</v>
      </c>
      <c r="T13" s="5">
        <f t="shared" si="5"/>
        <v>7354.9412386603371</v>
      </c>
      <c r="U13" s="5">
        <f t="shared" si="6"/>
        <v>7722.6883005933541</v>
      </c>
      <c r="V13" s="5">
        <f t="shared" si="7"/>
        <v>8108.8227156230223</v>
      </c>
      <c r="W13" s="5">
        <f t="shared" si="8"/>
        <v>8514.2638514041737</v>
      </c>
      <c r="X13" s="5">
        <f t="shared" si="9"/>
        <v>8939.9770439743825</v>
      </c>
      <c r="Y13" s="5">
        <f t="shared" si="10"/>
        <v>9386.9758961731022</v>
      </c>
      <c r="Z13" s="4">
        <f t="shared" si="11"/>
        <v>13342.297031583375</v>
      </c>
      <c r="AA13" s="4">
        <f t="shared" si="12"/>
        <v>14009.411883162546</v>
      </c>
      <c r="AB13" s="4">
        <f t="shared" si="13"/>
        <v>14709.882477320674</v>
      </c>
      <c r="AC13" s="4">
        <f t="shared" si="14"/>
        <v>15445.376601186708</v>
      </c>
      <c r="AD13" s="4">
        <f t="shared" si="15"/>
        <v>16217.645431246045</v>
      </c>
      <c r="AE13" s="4">
        <f t="shared" si="16"/>
        <v>17028.527702808347</v>
      </c>
      <c r="AF13" s="4">
        <f t="shared" si="17"/>
        <v>17879.954087948765</v>
      </c>
      <c r="AG13" s="4">
        <f t="shared" si="18"/>
        <v>18773.951792346204</v>
      </c>
      <c r="AI13" s="22">
        <f t="shared" si="19"/>
        <v>5784.5650976082306</v>
      </c>
      <c r="AJ13" s="22">
        <f t="shared" ref="AJ13:AP13" si="50">AI13*1.04</f>
        <v>6015.9477015125603</v>
      </c>
      <c r="AK13" s="22">
        <f t="shared" si="50"/>
        <v>6256.5856095730633</v>
      </c>
      <c r="AL13" s="22">
        <f t="shared" si="50"/>
        <v>6506.8490339559858</v>
      </c>
      <c r="AM13" s="22">
        <f t="shared" si="50"/>
        <v>6767.1229953142256</v>
      </c>
      <c r="AN13" s="22">
        <f t="shared" si="50"/>
        <v>7037.8079151267948</v>
      </c>
      <c r="AO13" s="22">
        <f t="shared" si="50"/>
        <v>7319.3202317318664</v>
      </c>
      <c r="AP13" s="22">
        <f t="shared" si="50"/>
        <v>7612.0930410011415</v>
      </c>
      <c r="AR13" s="22">
        <f t="shared" si="21"/>
        <v>5674.3337721619264</v>
      </c>
      <c r="AS13" s="22">
        <f t="shared" ref="AS13:AT13" si="51">AR13*1.039</f>
        <v>5895.6327892762411</v>
      </c>
      <c r="AT13" s="22">
        <f t="shared" si="51"/>
        <v>6125.562468058014</v>
      </c>
      <c r="AU13" s="22">
        <f t="shared" si="23"/>
        <v>6364.4594043122761</v>
      </c>
      <c r="AV13" s="22">
        <f t="shared" si="24"/>
        <v>6612.6733210804541</v>
      </c>
      <c r="AW13" s="22">
        <f t="shared" si="25"/>
        <v>6870.5675806025911</v>
      </c>
      <c r="AX13" s="22">
        <f t="shared" si="26"/>
        <v>7138.5197162460918</v>
      </c>
      <c r="AY13" s="22">
        <f t="shared" si="27"/>
        <v>7416.9219851796888</v>
      </c>
    </row>
    <row r="14" spans="1:51">
      <c r="A14" s="56">
        <v>13</v>
      </c>
      <c r="B14" s="57">
        <f t="shared" si="0"/>
        <v>2288.7183135393461</v>
      </c>
      <c r="C14" s="50"/>
      <c r="D14" s="108"/>
      <c r="E14" s="109"/>
      <c r="F14" s="110"/>
      <c r="G14" s="99">
        <v>4</v>
      </c>
      <c r="H14" s="99"/>
      <c r="I14" s="99"/>
      <c r="J14" s="22">
        <f t="shared" si="1"/>
        <v>6671.1485157916877</v>
      </c>
      <c r="K14" s="22">
        <f t="shared" ref="K14:Q14" si="52">J14*(1+$I$4)</f>
        <v>7004.7059415812728</v>
      </c>
      <c r="L14" s="22">
        <f t="shared" si="52"/>
        <v>7354.9412386603371</v>
      </c>
      <c r="M14" s="22">
        <f t="shared" si="52"/>
        <v>7722.6883005933541</v>
      </c>
      <c r="N14" s="22">
        <f t="shared" si="52"/>
        <v>8108.8227156230223</v>
      </c>
      <c r="O14" s="22">
        <f t="shared" si="52"/>
        <v>8514.2638514041737</v>
      </c>
      <c r="P14" s="22">
        <f t="shared" si="52"/>
        <v>8939.9770439743825</v>
      </c>
      <c r="Q14" s="22">
        <f t="shared" si="52"/>
        <v>9386.9758961731022</v>
      </c>
      <c r="R14" s="5">
        <f t="shared" si="3"/>
        <v>6353.4747769444639</v>
      </c>
      <c r="S14" s="5">
        <f t="shared" si="4"/>
        <v>6671.1485157916877</v>
      </c>
      <c r="T14" s="5">
        <f t="shared" si="5"/>
        <v>7004.7059415812728</v>
      </c>
      <c r="U14" s="5">
        <f t="shared" si="6"/>
        <v>7354.9412386603371</v>
      </c>
      <c r="V14" s="5">
        <f t="shared" si="7"/>
        <v>7722.6883005933541</v>
      </c>
      <c r="W14" s="5">
        <f t="shared" si="8"/>
        <v>8108.8227156230223</v>
      </c>
      <c r="X14" s="5">
        <f t="shared" si="9"/>
        <v>8514.2638514041737</v>
      </c>
      <c r="Y14" s="5">
        <f t="shared" si="10"/>
        <v>8939.9770439743825</v>
      </c>
      <c r="Z14" s="4">
        <f t="shared" si="11"/>
        <v>12706.949553888928</v>
      </c>
      <c r="AA14" s="4">
        <f t="shared" si="12"/>
        <v>13342.297031583375</v>
      </c>
      <c r="AB14" s="4">
        <f t="shared" si="13"/>
        <v>14009.411883162546</v>
      </c>
      <c r="AC14" s="4">
        <f t="shared" si="14"/>
        <v>14709.882477320674</v>
      </c>
      <c r="AD14" s="4">
        <f t="shared" si="15"/>
        <v>15445.376601186708</v>
      </c>
      <c r="AE14" s="4">
        <f t="shared" si="16"/>
        <v>16217.645431246045</v>
      </c>
      <c r="AF14" s="4">
        <f t="shared" si="17"/>
        <v>17028.527702808347</v>
      </c>
      <c r="AG14" s="4">
        <f t="shared" si="18"/>
        <v>17879.954087948765</v>
      </c>
      <c r="AI14" s="22">
        <f t="shared" si="19"/>
        <v>5562.0818246232984</v>
      </c>
      <c r="AJ14" s="22">
        <f t="shared" ref="AJ14:AP14" si="53">AI14*1.04</f>
        <v>5784.5650976082306</v>
      </c>
      <c r="AK14" s="22">
        <f t="shared" si="53"/>
        <v>6015.9477015125603</v>
      </c>
      <c r="AL14" s="22">
        <f t="shared" si="53"/>
        <v>6256.5856095730633</v>
      </c>
      <c r="AM14" s="22">
        <f t="shared" si="53"/>
        <v>6506.8490339559858</v>
      </c>
      <c r="AN14" s="22">
        <f t="shared" si="53"/>
        <v>6767.1229953142256</v>
      </c>
      <c r="AO14" s="22">
        <f t="shared" si="53"/>
        <v>7037.8079151267948</v>
      </c>
      <c r="AP14" s="22">
        <f t="shared" si="53"/>
        <v>7319.3202317318664</v>
      </c>
      <c r="AR14" s="22">
        <f t="shared" si="21"/>
        <v>5461.341455401277</v>
      </c>
      <c r="AS14" s="22">
        <f t="shared" ref="AS14:AT14" si="54">AR14*1.039</f>
        <v>5674.3337721619264</v>
      </c>
      <c r="AT14" s="22">
        <f t="shared" si="54"/>
        <v>5895.6327892762411</v>
      </c>
      <c r="AU14" s="22">
        <f t="shared" si="23"/>
        <v>6125.562468058014</v>
      </c>
      <c r="AV14" s="22">
        <f t="shared" si="24"/>
        <v>6364.4594043122761</v>
      </c>
      <c r="AW14" s="22">
        <f t="shared" si="25"/>
        <v>6612.6733210804541</v>
      </c>
      <c r="AX14" s="22">
        <f t="shared" si="26"/>
        <v>6870.5675806025911</v>
      </c>
      <c r="AY14" s="22">
        <f t="shared" si="27"/>
        <v>7138.5197162460918</v>
      </c>
    </row>
    <row r="15" spans="1:51">
      <c r="A15" s="56">
        <v>14</v>
      </c>
      <c r="B15" s="57">
        <f t="shared" si="0"/>
        <v>2377.9783277673805</v>
      </c>
      <c r="C15" s="50"/>
      <c r="D15" s="108"/>
      <c r="E15" s="109"/>
      <c r="F15" s="110"/>
      <c r="G15" s="99">
        <v>3</v>
      </c>
      <c r="H15" s="99"/>
      <c r="I15" s="99"/>
      <c r="J15" s="22">
        <f t="shared" si="1"/>
        <v>6353.4747769444639</v>
      </c>
      <c r="K15" s="22">
        <f t="shared" ref="K15:Q15" si="55">J15*(1+$I$4)</f>
        <v>6671.1485157916877</v>
      </c>
      <c r="L15" s="22">
        <f t="shared" si="55"/>
        <v>7004.7059415812728</v>
      </c>
      <c r="M15" s="22">
        <f t="shared" si="55"/>
        <v>7354.9412386603371</v>
      </c>
      <c r="N15" s="22">
        <f t="shared" si="55"/>
        <v>7722.6883005933541</v>
      </c>
      <c r="O15" s="22">
        <f t="shared" si="55"/>
        <v>8108.8227156230223</v>
      </c>
      <c r="P15" s="22">
        <f t="shared" si="55"/>
        <v>8514.2638514041737</v>
      </c>
      <c r="Q15" s="22">
        <f t="shared" si="55"/>
        <v>8939.9770439743825</v>
      </c>
      <c r="R15" s="5">
        <f t="shared" si="3"/>
        <v>6050.9283589947272</v>
      </c>
      <c r="S15" s="5">
        <f t="shared" si="4"/>
        <v>6353.4747769444639</v>
      </c>
      <c r="T15" s="5">
        <f t="shared" si="5"/>
        <v>6671.1485157916877</v>
      </c>
      <c r="U15" s="5">
        <f t="shared" si="6"/>
        <v>7004.7059415812728</v>
      </c>
      <c r="V15" s="5">
        <f t="shared" si="7"/>
        <v>7354.9412386603371</v>
      </c>
      <c r="W15" s="5">
        <f t="shared" si="8"/>
        <v>7722.6883005933541</v>
      </c>
      <c r="X15" s="5">
        <f t="shared" si="9"/>
        <v>8108.8227156230223</v>
      </c>
      <c r="Y15" s="5">
        <f t="shared" si="10"/>
        <v>8514.2638514041737</v>
      </c>
      <c r="Z15" s="4">
        <f t="shared" si="11"/>
        <v>12101.856717989454</v>
      </c>
      <c r="AA15" s="4">
        <f t="shared" si="12"/>
        <v>12706.949553888928</v>
      </c>
      <c r="AB15" s="4">
        <f t="shared" si="13"/>
        <v>13342.297031583375</v>
      </c>
      <c r="AC15" s="4">
        <f t="shared" si="14"/>
        <v>14009.411883162546</v>
      </c>
      <c r="AD15" s="4">
        <f t="shared" si="15"/>
        <v>14709.882477320674</v>
      </c>
      <c r="AE15" s="4">
        <f t="shared" si="16"/>
        <v>15445.376601186708</v>
      </c>
      <c r="AF15" s="4">
        <f t="shared" si="17"/>
        <v>16217.645431246045</v>
      </c>
      <c r="AG15" s="4">
        <f t="shared" si="18"/>
        <v>17028.527702808347</v>
      </c>
      <c r="AI15" s="22">
        <f t="shared" si="19"/>
        <v>5348.1556005993252</v>
      </c>
      <c r="AJ15" s="22">
        <f t="shared" ref="AJ15:AP15" si="56">AI15*1.04</f>
        <v>5562.0818246232984</v>
      </c>
      <c r="AK15" s="22">
        <f t="shared" si="56"/>
        <v>5784.5650976082306</v>
      </c>
      <c r="AL15" s="22">
        <f t="shared" si="56"/>
        <v>6015.9477015125603</v>
      </c>
      <c r="AM15" s="22">
        <f t="shared" si="56"/>
        <v>6256.5856095730633</v>
      </c>
      <c r="AN15" s="22">
        <f t="shared" si="56"/>
        <v>6506.8490339559858</v>
      </c>
      <c r="AO15" s="22">
        <f t="shared" si="56"/>
        <v>6767.1229953142256</v>
      </c>
      <c r="AP15" s="22">
        <f t="shared" si="56"/>
        <v>7037.8079151267948</v>
      </c>
      <c r="AR15" s="22">
        <f>AR16*1.039</f>
        <v>5256.3440379223075</v>
      </c>
      <c r="AS15" s="22">
        <f t="shared" ref="AS15:AT15" si="57">AR15*1.039</f>
        <v>5461.341455401277</v>
      </c>
      <c r="AT15" s="22">
        <f t="shared" si="57"/>
        <v>5674.3337721619264</v>
      </c>
      <c r="AU15" s="22">
        <f t="shared" si="23"/>
        <v>5895.6327892762411</v>
      </c>
      <c r="AV15" s="22">
        <f t="shared" si="24"/>
        <v>6125.562468058014</v>
      </c>
      <c r="AW15" s="22">
        <f t="shared" si="25"/>
        <v>6364.4594043122761</v>
      </c>
      <c r="AX15" s="22">
        <f t="shared" si="26"/>
        <v>6612.6733210804541</v>
      </c>
      <c r="AY15" s="22">
        <f t="shared" si="27"/>
        <v>6870.5675806025911</v>
      </c>
    </row>
    <row r="16" spans="1:51">
      <c r="A16" s="56">
        <v>15</v>
      </c>
      <c r="B16" s="57">
        <f t="shared" si="0"/>
        <v>2470.7194825503084</v>
      </c>
      <c r="C16" s="50"/>
      <c r="D16" s="108"/>
      <c r="E16" s="109"/>
      <c r="F16" s="110"/>
      <c r="G16" s="99">
        <v>2</v>
      </c>
      <c r="H16" s="99"/>
      <c r="I16" s="99"/>
      <c r="J16" s="22">
        <f>J17*1.05</f>
        <v>6050.9283589947272</v>
      </c>
      <c r="K16" s="22">
        <f t="shared" ref="K16:Q16" si="58">J16*(1+$I$4)</f>
        <v>6353.4747769444639</v>
      </c>
      <c r="L16" s="22">
        <f t="shared" si="58"/>
        <v>6671.1485157916877</v>
      </c>
      <c r="M16" s="22">
        <f t="shared" si="58"/>
        <v>7004.7059415812728</v>
      </c>
      <c r="N16" s="22">
        <f t="shared" si="58"/>
        <v>7354.9412386603371</v>
      </c>
      <c r="O16" s="22">
        <f t="shared" si="58"/>
        <v>7722.6883005933541</v>
      </c>
      <c r="P16" s="22">
        <f t="shared" si="58"/>
        <v>8108.8227156230223</v>
      </c>
      <c r="Q16" s="22">
        <f t="shared" si="58"/>
        <v>8514.2638514041737</v>
      </c>
      <c r="R16" s="5">
        <f t="shared" si="3"/>
        <v>5762.7889133283115</v>
      </c>
      <c r="S16" s="5">
        <f t="shared" si="4"/>
        <v>6050.9283589947272</v>
      </c>
      <c r="T16" s="5">
        <f t="shared" si="5"/>
        <v>6353.4747769444639</v>
      </c>
      <c r="U16" s="5">
        <f t="shared" si="6"/>
        <v>6671.1485157916877</v>
      </c>
      <c r="V16" s="5">
        <f t="shared" si="7"/>
        <v>7004.7059415812728</v>
      </c>
      <c r="W16" s="5">
        <f t="shared" si="8"/>
        <v>7354.9412386603371</v>
      </c>
      <c r="X16" s="5">
        <f t="shared" si="9"/>
        <v>7722.6883005933541</v>
      </c>
      <c r="Y16" s="5">
        <f t="shared" si="10"/>
        <v>8108.8227156230223</v>
      </c>
      <c r="Z16" s="4">
        <f t="shared" si="11"/>
        <v>11525.577826656623</v>
      </c>
      <c r="AA16" s="4">
        <f t="shared" si="12"/>
        <v>12101.856717989454</v>
      </c>
      <c r="AB16" s="4">
        <f t="shared" si="13"/>
        <v>12706.949553888928</v>
      </c>
      <c r="AC16" s="4">
        <f t="shared" si="14"/>
        <v>13342.297031583375</v>
      </c>
      <c r="AD16" s="4">
        <f t="shared" si="15"/>
        <v>14009.411883162546</v>
      </c>
      <c r="AE16" s="4">
        <f t="shared" si="16"/>
        <v>14709.882477320674</v>
      </c>
      <c r="AF16" s="4">
        <f t="shared" si="17"/>
        <v>15445.376601186708</v>
      </c>
      <c r="AG16" s="4">
        <f t="shared" si="18"/>
        <v>16217.645431246045</v>
      </c>
      <c r="AI16" s="22">
        <f>AI17*(1+$AJ$2)</f>
        <v>5142.457308268582</v>
      </c>
      <c r="AJ16" s="22">
        <f t="shared" ref="AJ16:AP16" si="59">AI16*1.04</f>
        <v>5348.1556005993252</v>
      </c>
      <c r="AK16" s="22">
        <f t="shared" si="59"/>
        <v>5562.0818246232984</v>
      </c>
      <c r="AL16" s="22">
        <f t="shared" si="59"/>
        <v>5784.5650976082306</v>
      </c>
      <c r="AM16" s="22">
        <f t="shared" si="59"/>
        <v>6015.9477015125603</v>
      </c>
      <c r="AN16" s="22">
        <f t="shared" si="59"/>
        <v>6256.5856095730633</v>
      </c>
      <c r="AO16" s="22">
        <f t="shared" si="59"/>
        <v>6506.8490339559858</v>
      </c>
      <c r="AP16" s="22">
        <f t="shared" si="59"/>
        <v>6767.1229953142256</v>
      </c>
      <c r="AR16" s="22">
        <f>AR17*(1+AS2)</f>
        <v>5059.0414224468796</v>
      </c>
      <c r="AS16" s="22">
        <f t="shared" ref="AS16:AT16" si="60">AR16*1.039</f>
        <v>5256.3440379223075</v>
      </c>
      <c r="AT16" s="22">
        <f t="shared" si="60"/>
        <v>5461.341455401277</v>
      </c>
      <c r="AU16" s="22">
        <f t="shared" si="23"/>
        <v>5674.3337721619264</v>
      </c>
      <c r="AV16" s="22">
        <f t="shared" si="24"/>
        <v>5895.6327892762411</v>
      </c>
      <c r="AW16" s="22">
        <f t="shared" si="25"/>
        <v>6125.562468058014</v>
      </c>
      <c r="AX16" s="22">
        <f t="shared" si="26"/>
        <v>6364.4594043122761</v>
      </c>
      <c r="AY16" s="22">
        <f t="shared" si="27"/>
        <v>6612.6733210804541</v>
      </c>
    </row>
    <row r="17" spans="1:51">
      <c r="A17" s="62">
        <v>16</v>
      </c>
      <c r="B17" s="63">
        <f t="shared" si="0"/>
        <v>2567.0775423697701</v>
      </c>
      <c r="C17" s="51"/>
      <c r="D17" s="111"/>
      <c r="E17" s="112"/>
      <c r="F17" s="113"/>
      <c r="G17" s="99">
        <v>1</v>
      </c>
      <c r="H17" s="99"/>
      <c r="I17" s="99"/>
      <c r="J17" s="22">
        <f>J22</f>
        <v>5762.7889133283115</v>
      </c>
      <c r="K17" s="22">
        <f t="shared" ref="K17:Q17" si="61">J17*(1+$I$4)</f>
        <v>6050.9283589947272</v>
      </c>
      <c r="L17" s="22">
        <f t="shared" si="61"/>
        <v>6353.4747769444639</v>
      </c>
      <c r="M17" s="22">
        <f t="shared" si="61"/>
        <v>6671.1485157916877</v>
      </c>
      <c r="N17" s="22">
        <f t="shared" si="61"/>
        <v>7004.7059415812728</v>
      </c>
      <c r="O17" s="22">
        <f t="shared" si="61"/>
        <v>7354.9412386603371</v>
      </c>
      <c r="P17" s="22">
        <f t="shared" si="61"/>
        <v>7722.6883005933541</v>
      </c>
      <c r="Q17" s="22">
        <f t="shared" si="61"/>
        <v>8108.8227156230223</v>
      </c>
      <c r="R17" s="5">
        <f t="shared" ref="R17:R28" si="62">IF($R$2="ENSINO MÉDIO","Não se aplica",IF($R$2="GRADUAÇÃO",J19*0.4,IF($R$2="ESPECIALIZAÇÃO",J19*0.5,IF($R$2="MESTRADO",J19*0.75,IF($R$2="DOUTORADO",J19)))))</f>
        <v>6671.1485157916877</v>
      </c>
      <c r="S17" s="5">
        <f t="shared" ref="S17:S28" si="63">IF($R$2="ENSINO MÉDIO","Não se aplica",IF($R$2="GRADUAÇÃO",K19*0.4,IF($R$2="ESPECIALIZAÇÃO",K19*0.5,IF($R$2="MESTRADO",K19*0.75,IF($R$2="DOUTORADO",K19)))))</f>
        <v>7004.7059415812728</v>
      </c>
      <c r="T17" s="5">
        <f t="shared" ref="T17:T28" si="64">IF($R$2="ENSINO MÉDIO","Não se aplica",IF($R$2="GRADUAÇÃO",L19*0.4,IF($R$2="ESPECIALIZAÇÃO",L19*0.5,IF($R$2="MESTRADO",L19*0.75,IF($R$2="DOUTORADO",L19)))))</f>
        <v>7354.9412386603371</v>
      </c>
      <c r="U17" s="5">
        <f t="shared" ref="U17:U28" si="65">IF($R$2="ENSINO MÉDIO","Não se aplica",IF($R$2="GRADUAÇÃO",M19*0.4,IF($R$2="ESPECIALIZAÇÃO",M19*0.5,IF($R$2="MESTRADO",M19*0.75,IF($R$2="DOUTORADO",M19)))))</f>
        <v>7722.6883005933541</v>
      </c>
      <c r="V17" s="5">
        <f t="shared" ref="V17:V28" si="66">IF($R$2="ENSINO MÉDIO","Não se aplica",IF($R$2="GRADUAÇÃO",N19*0.4,IF($R$2="ESPECIALIZAÇÃO",N19*0.5,IF($R$2="MESTRADO",N19*0.75,IF($R$2="DOUTORADO",N19)))))</f>
        <v>8108.8227156230223</v>
      </c>
      <c r="W17" s="5">
        <f t="shared" ref="W17:W28" si="67">IF($R$2="ENSINO MÉDIO","Não se aplica",IF($R$2="GRADUAÇÃO",O19*0.4,IF($R$2="ESPECIALIZAÇÃO",O19*0.5,IF($R$2="MESTRADO",O19*0.75,IF($R$2="DOUTORADO",O19)))))</f>
        <v>8514.2638514041737</v>
      </c>
      <c r="X17" s="5">
        <f t="shared" ref="X17:X28" si="68">IF($R$2="ENSINO MÉDIO","Não se aplica",IF($R$2="GRADUAÇÃO",P19*0.4,IF($R$2="ESPECIALIZAÇÃO",P19*0.5,IF($R$2="MESTRADO",P19*0.75,IF($R$2="DOUTORADO",P19)))))</f>
        <v>8939.9770439743825</v>
      </c>
      <c r="Y17" s="5">
        <f t="shared" ref="Y17:Y28" si="69">IF($R$2="ENSINO MÉDIO","Não se aplica",IF($R$2="GRADUAÇÃO",Q19*0.4,IF($R$2="ESPECIALIZAÇÃO",Q19*0.5,IF($R$2="MESTRADO",Q19*0.75,IF($R$2="DOUTORADO",Q19)))))</f>
        <v>9386.9758961731022</v>
      </c>
      <c r="Z17" s="4">
        <f t="shared" ref="Z17:Z28" si="70">IFERROR(J19+R17,"IQ Não Aplicável")</f>
        <v>13342.297031583375</v>
      </c>
      <c r="AA17" s="4">
        <f t="shared" ref="AA17:AA28" si="71">IFERROR(K19+S17,"IQ Não Aplicável")</f>
        <v>14009.411883162546</v>
      </c>
      <c r="AB17" s="4">
        <f t="shared" ref="AB17:AB28" si="72">IFERROR(L19+T17,"IQ Não Aplicável")</f>
        <v>14709.882477320674</v>
      </c>
      <c r="AC17" s="4">
        <f t="shared" ref="AC17:AC28" si="73">IFERROR(M19+U17,"IQ Não Aplicável")</f>
        <v>15445.376601186708</v>
      </c>
      <c r="AD17" s="4">
        <f t="shared" ref="AD17:AD28" si="74">IFERROR(N19+V17,"IQ Não Aplicável")</f>
        <v>16217.645431246045</v>
      </c>
      <c r="AE17" s="4">
        <f t="shared" ref="AE17:AE28" si="75">IFERROR(O19+W17,"IQ Não Aplicável")</f>
        <v>17028.527702808347</v>
      </c>
      <c r="AF17" s="4">
        <f t="shared" ref="AF17:AF28" si="76">IFERROR(P19+X17,"IQ Não Aplicável")</f>
        <v>17879.954087948765</v>
      </c>
      <c r="AG17" s="4">
        <f t="shared" ref="AG17:AG28" si="77">IFERROR(Q19+Y17,"IQ Não Aplicável")</f>
        <v>18773.951792346204</v>
      </c>
      <c r="AI17" s="22">
        <f>AI22</f>
        <v>4944.6704887197902</v>
      </c>
      <c r="AJ17" s="22">
        <f t="shared" ref="AJ17:AP17" si="78">AI17*1.04</f>
        <v>5142.457308268582</v>
      </c>
      <c r="AK17" s="22">
        <f t="shared" si="78"/>
        <v>5348.1556005993252</v>
      </c>
      <c r="AL17" s="22">
        <f t="shared" si="78"/>
        <v>5562.0818246232984</v>
      </c>
      <c r="AM17" s="22">
        <f t="shared" si="78"/>
        <v>5784.5650976082306</v>
      </c>
      <c r="AN17" s="22">
        <f t="shared" si="78"/>
        <v>6015.9477015125603</v>
      </c>
      <c r="AO17" s="22">
        <f t="shared" si="78"/>
        <v>6256.5856095730633</v>
      </c>
      <c r="AP17" s="22">
        <f t="shared" si="78"/>
        <v>6506.8490339559858</v>
      </c>
      <c r="AR17" s="22">
        <f>AR22</f>
        <v>4869.1447761760155</v>
      </c>
      <c r="AS17" s="22">
        <f t="shared" ref="AS17:AT17" si="79">AR17*1.039</f>
        <v>5059.0414224468796</v>
      </c>
      <c r="AT17" s="22">
        <f t="shared" si="79"/>
        <v>5256.3440379223075</v>
      </c>
      <c r="AU17" s="22">
        <f t="shared" si="23"/>
        <v>5461.341455401277</v>
      </c>
      <c r="AV17" s="22">
        <f t="shared" si="24"/>
        <v>5674.3337721619264</v>
      </c>
      <c r="AW17" s="22">
        <f t="shared" si="25"/>
        <v>5895.6327892762411</v>
      </c>
      <c r="AX17" s="22">
        <f t="shared" si="26"/>
        <v>6125.562468058014</v>
      </c>
      <c r="AY17" s="22">
        <f t="shared" si="27"/>
        <v>6364.4594043122761</v>
      </c>
    </row>
    <row r="18" spans="1:51">
      <c r="A18" s="56">
        <v>17</v>
      </c>
      <c r="B18" s="57">
        <f t="shared" si="0"/>
        <v>2667.1935665221908</v>
      </c>
      <c r="C18" s="50"/>
      <c r="D18" s="105" t="s">
        <v>1</v>
      </c>
      <c r="E18" s="106"/>
      <c r="F18" s="107"/>
      <c r="G18" s="114">
        <v>13</v>
      </c>
      <c r="H18" s="115"/>
      <c r="I18" s="116"/>
      <c r="J18" s="19">
        <f t="shared" ref="J18:J28" si="80">J19*(1+$I$4)</f>
        <v>7004.7059415812728</v>
      </c>
      <c r="K18" s="19">
        <f t="shared" ref="K18:Q18" si="81">J18*(1+$I$4)</f>
        <v>7354.9412386603371</v>
      </c>
      <c r="L18" s="19">
        <f t="shared" si="81"/>
        <v>7722.6883005933541</v>
      </c>
      <c r="M18" s="19">
        <f t="shared" si="81"/>
        <v>8108.8227156230223</v>
      </c>
      <c r="N18" s="19">
        <f t="shared" si="81"/>
        <v>8514.2638514041737</v>
      </c>
      <c r="O18" s="19">
        <f t="shared" si="81"/>
        <v>8939.9770439743825</v>
      </c>
      <c r="P18" s="19">
        <f t="shared" si="81"/>
        <v>9386.9758961731022</v>
      </c>
      <c r="Q18" s="19">
        <f t="shared" si="81"/>
        <v>9856.3246909817572</v>
      </c>
      <c r="R18" s="5">
        <f t="shared" si="62"/>
        <v>6353.4747769444639</v>
      </c>
      <c r="S18" s="5">
        <f t="shared" si="63"/>
        <v>6671.1485157916877</v>
      </c>
      <c r="T18" s="5">
        <f t="shared" si="64"/>
        <v>7004.7059415812728</v>
      </c>
      <c r="U18" s="5">
        <f t="shared" si="65"/>
        <v>7354.9412386603371</v>
      </c>
      <c r="V18" s="5">
        <f t="shared" si="66"/>
        <v>7722.6883005933541</v>
      </c>
      <c r="W18" s="5">
        <f t="shared" si="67"/>
        <v>8108.8227156230223</v>
      </c>
      <c r="X18" s="5">
        <f t="shared" si="68"/>
        <v>8514.2638514041737</v>
      </c>
      <c r="Y18" s="5">
        <f t="shared" si="69"/>
        <v>8939.9770439743825</v>
      </c>
      <c r="Z18" s="4">
        <f t="shared" si="70"/>
        <v>12706.949553888928</v>
      </c>
      <c r="AA18" s="4">
        <f t="shared" si="71"/>
        <v>13342.297031583375</v>
      </c>
      <c r="AB18" s="4">
        <f t="shared" si="72"/>
        <v>14009.411883162546</v>
      </c>
      <c r="AC18" s="4">
        <f t="shared" si="73"/>
        <v>14709.882477320674</v>
      </c>
      <c r="AD18" s="4">
        <f t="shared" si="74"/>
        <v>15445.376601186708</v>
      </c>
      <c r="AE18" s="4">
        <f t="shared" si="75"/>
        <v>16217.645431246045</v>
      </c>
      <c r="AF18" s="4">
        <f t="shared" si="76"/>
        <v>17028.527702808347</v>
      </c>
      <c r="AG18" s="4">
        <f t="shared" si="77"/>
        <v>17879.954087948765</v>
      </c>
      <c r="AI18" s="19">
        <f t="shared" ref="AI18:AI28" si="82">AI19*(1+$AJ$2)</f>
        <v>5784.5650976082306</v>
      </c>
      <c r="AJ18" s="19">
        <f t="shared" ref="AJ18:AP18" si="83">AI18*(1+$AJ$2)</f>
        <v>6015.9477015125603</v>
      </c>
      <c r="AK18" s="19">
        <f t="shared" si="83"/>
        <v>6256.5856095730633</v>
      </c>
      <c r="AL18" s="19">
        <f t="shared" si="83"/>
        <v>6506.8490339559858</v>
      </c>
      <c r="AM18" s="19">
        <f t="shared" si="83"/>
        <v>6767.1229953142256</v>
      </c>
      <c r="AN18" s="19">
        <f t="shared" si="83"/>
        <v>7037.8079151267948</v>
      </c>
      <c r="AO18" s="19">
        <f t="shared" si="83"/>
        <v>7319.3202317318664</v>
      </c>
      <c r="AP18" s="19">
        <f t="shared" si="83"/>
        <v>7612.0930410011415</v>
      </c>
      <c r="AR18" s="19">
        <f t="shared" ref="AR18:AR28" si="84">AR19*(1+$AS$2)</f>
        <v>5674.3337721619264</v>
      </c>
      <c r="AS18" s="19">
        <f t="shared" ref="AS18:AT18" si="85">AR18*1.039</f>
        <v>5895.6327892762411</v>
      </c>
      <c r="AT18" s="19">
        <f t="shared" si="85"/>
        <v>6125.562468058014</v>
      </c>
      <c r="AU18" s="19">
        <f t="shared" si="23"/>
        <v>6364.4594043122761</v>
      </c>
      <c r="AV18" s="19">
        <f t="shared" si="24"/>
        <v>6612.6733210804541</v>
      </c>
      <c r="AW18" s="19">
        <f t="shared" si="25"/>
        <v>6870.5675806025911</v>
      </c>
      <c r="AX18" s="19">
        <f t="shared" si="26"/>
        <v>7138.5197162460918</v>
      </c>
      <c r="AY18" s="19">
        <f t="shared" si="27"/>
        <v>7416.9219851796888</v>
      </c>
    </row>
    <row r="19" spans="1:51">
      <c r="A19" s="56">
        <v>18</v>
      </c>
      <c r="B19" s="57">
        <f t="shared" si="0"/>
        <v>2771.2141156165562</v>
      </c>
      <c r="C19" s="50"/>
      <c r="D19" s="108"/>
      <c r="E19" s="109"/>
      <c r="F19" s="110"/>
      <c r="G19" s="99">
        <v>12</v>
      </c>
      <c r="H19" s="99"/>
      <c r="I19" s="99"/>
      <c r="J19" s="19">
        <f t="shared" si="80"/>
        <v>6671.1485157916877</v>
      </c>
      <c r="K19" s="19">
        <f t="shared" ref="K19:Q19" si="86">J19*(1+$I$4)</f>
        <v>7004.7059415812728</v>
      </c>
      <c r="L19" s="19">
        <f t="shared" si="86"/>
        <v>7354.9412386603371</v>
      </c>
      <c r="M19" s="19">
        <f t="shared" si="86"/>
        <v>7722.6883005933541</v>
      </c>
      <c r="N19" s="19">
        <f t="shared" si="86"/>
        <v>8108.8227156230223</v>
      </c>
      <c r="O19" s="19">
        <f t="shared" si="86"/>
        <v>8514.2638514041737</v>
      </c>
      <c r="P19" s="19">
        <f t="shared" si="86"/>
        <v>8939.9770439743825</v>
      </c>
      <c r="Q19" s="19">
        <f t="shared" si="86"/>
        <v>9386.9758961731022</v>
      </c>
      <c r="R19" s="5">
        <f t="shared" si="62"/>
        <v>6050.9283589947272</v>
      </c>
      <c r="S19" s="5">
        <f t="shared" si="63"/>
        <v>6353.4747769444639</v>
      </c>
      <c r="T19" s="5">
        <f t="shared" si="64"/>
        <v>6671.1485157916877</v>
      </c>
      <c r="U19" s="5">
        <f t="shared" si="65"/>
        <v>7004.7059415812728</v>
      </c>
      <c r="V19" s="5">
        <f t="shared" si="66"/>
        <v>7354.9412386603371</v>
      </c>
      <c r="W19" s="5">
        <f t="shared" si="67"/>
        <v>7722.6883005933541</v>
      </c>
      <c r="X19" s="5">
        <f t="shared" si="68"/>
        <v>8108.8227156230223</v>
      </c>
      <c r="Y19" s="5">
        <f t="shared" si="69"/>
        <v>8514.2638514041737</v>
      </c>
      <c r="Z19" s="4">
        <f t="shared" si="70"/>
        <v>12101.856717989454</v>
      </c>
      <c r="AA19" s="4">
        <f t="shared" si="71"/>
        <v>12706.949553888928</v>
      </c>
      <c r="AB19" s="4">
        <f t="shared" si="72"/>
        <v>13342.297031583375</v>
      </c>
      <c r="AC19" s="4">
        <f t="shared" si="73"/>
        <v>14009.411883162546</v>
      </c>
      <c r="AD19" s="4">
        <f t="shared" si="74"/>
        <v>14709.882477320674</v>
      </c>
      <c r="AE19" s="4">
        <f t="shared" si="75"/>
        <v>15445.376601186708</v>
      </c>
      <c r="AF19" s="4">
        <f t="shared" si="76"/>
        <v>16217.645431246045</v>
      </c>
      <c r="AG19" s="4">
        <f t="shared" si="77"/>
        <v>17028.527702808347</v>
      </c>
      <c r="AI19" s="19">
        <f t="shared" si="82"/>
        <v>5562.0818246232984</v>
      </c>
      <c r="AJ19" s="19">
        <f t="shared" ref="AJ19:AP19" si="87">AI19*(1+$AJ$2)</f>
        <v>5784.5650976082306</v>
      </c>
      <c r="AK19" s="19">
        <f t="shared" si="87"/>
        <v>6015.9477015125603</v>
      </c>
      <c r="AL19" s="19">
        <f t="shared" si="87"/>
        <v>6256.5856095730633</v>
      </c>
      <c r="AM19" s="19">
        <f t="shared" si="87"/>
        <v>6506.8490339559858</v>
      </c>
      <c r="AN19" s="19">
        <f t="shared" si="87"/>
        <v>6767.1229953142256</v>
      </c>
      <c r="AO19" s="19">
        <f t="shared" si="87"/>
        <v>7037.8079151267948</v>
      </c>
      <c r="AP19" s="19">
        <f t="shared" si="87"/>
        <v>7319.3202317318664</v>
      </c>
      <c r="AR19" s="19">
        <f t="shared" si="84"/>
        <v>5461.341455401277</v>
      </c>
      <c r="AS19" s="19">
        <f t="shared" ref="AS19:AT19" si="88">AR19*1.039</f>
        <v>5674.3337721619264</v>
      </c>
      <c r="AT19" s="19">
        <f t="shared" si="88"/>
        <v>5895.6327892762411</v>
      </c>
      <c r="AU19" s="19">
        <f t="shared" si="23"/>
        <v>6125.562468058014</v>
      </c>
      <c r="AV19" s="19">
        <f t="shared" si="24"/>
        <v>6364.4594043122761</v>
      </c>
      <c r="AW19" s="19">
        <f t="shared" si="25"/>
        <v>6612.6733210804541</v>
      </c>
      <c r="AX19" s="19">
        <f t="shared" si="26"/>
        <v>6870.5675806025911</v>
      </c>
      <c r="AY19" s="19">
        <f t="shared" si="27"/>
        <v>7138.5197162460918</v>
      </c>
    </row>
    <row r="20" spans="1:51">
      <c r="A20" s="56">
        <v>19</v>
      </c>
      <c r="B20" s="57">
        <f t="shared" si="0"/>
        <v>2879.2914661256018</v>
      </c>
      <c r="C20" s="50"/>
      <c r="D20" s="108"/>
      <c r="E20" s="109"/>
      <c r="F20" s="110"/>
      <c r="G20" s="99">
        <v>11</v>
      </c>
      <c r="H20" s="99"/>
      <c r="I20" s="99"/>
      <c r="J20" s="19">
        <f t="shared" si="80"/>
        <v>6353.4747769444639</v>
      </c>
      <c r="K20" s="19">
        <f t="shared" ref="K20:Q20" si="89">J20*(1+$I$4)</f>
        <v>6671.1485157916877</v>
      </c>
      <c r="L20" s="19">
        <f t="shared" si="89"/>
        <v>7004.7059415812728</v>
      </c>
      <c r="M20" s="19">
        <f t="shared" si="89"/>
        <v>7354.9412386603371</v>
      </c>
      <c r="N20" s="19">
        <f t="shared" si="89"/>
        <v>7722.6883005933541</v>
      </c>
      <c r="O20" s="19">
        <f t="shared" si="89"/>
        <v>8108.8227156230223</v>
      </c>
      <c r="P20" s="19">
        <f t="shared" si="89"/>
        <v>8514.2638514041737</v>
      </c>
      <c r="Q20" s="19">
        <f t="shared" si="89"/>
        <v>8939.9770439743825</v>
      </c>
      <c r="R20" s="5">
        <f t="shared" si="62"/>
        <v>5762.7889133283115</v>
      </c>
      <c r="S20" s="5">
        <f t="shared" si="63"/>
        <v>6050.9283589947272</v>
      </c>
      <c r="T20" s="5">
        <f t="shared" si="64"/>
        <v>6353.4747769444639</v>
      </c>
      <c r="U20" s="5">
        <f t="shared" si="65"/>
        <v>6671.1485157916877</v>
      </c>
      <c r="V20" s="5">
        <f t="shared" si="66"/>
        <v>7004.7059415812728</v>
      </c>
      <c r="W20" s="5">
        <f t="shared" si="67"/>
        <v>7354.9412386603371</v>
      </c>
      <c r="X20" s="5">
        <f t="shared" si="68"/>
        <v>7722.6883005933541</v>
      </c>
      <c r="Y20" s="5">
        <f t="shared" si="69"/>
        <v>8108.8227156230223</v>
      </c>
      <c r="Z20" s="4">
        <f t="shared" si="70"/>
        <v>11525.577826656623</v>
      </c>
      <c r="AA20" s="4">
        <f t="shared" si="71"/>
        <v>12101.856717989454</v>
      </c>
      <c r="AB20" s="4">
        <f t="shared" si="72"/>
        <v>12706.949553888928</v>
      </c>
      <c r="AC20" s="4">
        <f t="shared" si="73"/>
        <v>13342.297031583375</v>
      </c>
      <c r="AD20" s="4">
        <f t="shared" si="74"/>
        <v>14009.411883162546</v>
      </c>
      <c r="AE20" s="4">
        <f t="shared" si="75"/>
        <v>14709.882477320674</v>
      </c>
      <c r="AF20" s="4">
        <f t="shared" si="76"/>
        <v>15445.376601186708</v>
      </c>
      <c r="AG20" s="4">
        <f t="shared" si="77"/>
        <v>16217.645431246045</v>
      </c>
      <c r="AI20" s="19">
        <f t="shared" si="82"/>
        <v>5348.1556005993252</v>
      </c>
      <c r="AJ20" s="19">
        <f t="shared" ref="AJ20:AP20" si="90">AI20*(1+$AJ$2)</f>
        <v>5562.0818246232984</v>
      </c>
      <c r="AK20" s="19">
        <f t="shared" si="90"/>
        <v>5784.5650976082306</v>
      </c>
      <c r="AL20" s="19">
        <f t="shared" si="90"/>
        <v>6015.9477015125603</v>
      </c>
      <c r="AM20" s="19">
        <f t="shared" si="90"/>
        <v>6256.5856095730633</v>
      </c>
      <c r="AN20" s="19">
        <f t="shared" si="90"/>
        <v>6506.8490339559858</v>
      </c>
      <c r="AO20" s="19">
        <f t="shared" si="90"/>
        <v>6767.1229953142256</v>
      </c>
      <c r="AP20" s="19">
        <f t="shared" si="90"/>
        <v>7037.8079151267948</v>
      </c>
      <c r="AR20" s="19">
        <f t="shared" si="84"/>
        <v>5256.3440379223075</v>
      </c>
      <c r="AS20" s="19">
        <f t="shared" ref="AS20:AT20" si="91">AR20*1.039</f>
        <v>5461.341455401277</v>
      </c>
      <c r="AT20" s="19">
        <f t="shared" si="91"/>
        <v>5674.3337721619264</v>
      </c>
      <c r="AU20" s="19">
        <f t="shared" si="23"/>
        <v>5895.6327892762411</v>
      </c>
      <c r="AV20" s="19">
        <f t="shared" si="24"/>
        <v>6125.562468058014</v>
      </c>
      <c r="AW20" s="19">
        <f t="shared" si="25"/>
        <v>6364.4594043122761</v>
      </c>
      <c r="AX20" s="19">
        <f t="shared" si="26"/>
        <v>6612.6733210804541</v>
      </c>
      <c r="AY20" s="19">
        <f t="shared" si="27"/>
        <v>6870.5675806025911</v>
      </c>
    </row>
    <row r="21" spans="1:51">
      <c r="A21" s="56">
        <v>20</v>
      </c>
      <c r="B21" s="57">
        <f t="shared" si="0"/>
        <v>2991.5838333044999</v>
      </c>
      <c r="C21" s="50"/>
      <c r="D21" s="108"/>
      <c r="E21" s="109"/>
      <c r="F21" s="110"/>
      <c r="G21" s="99">
        <v>10</v>
      </c>
      <c r="H21" s="99"/>
      <c r="I21" s="99"/>
      <c r="J21" s="19">
        <f t="shared" si="80"/>
        <v>6050.9283589947272</v>
      </c>
      <c r="K21" s="19">
        <f t="shared" ref="K21:Q21" si="92">J21*(1+$I$4)</f>
        <v>6353.4747769444639</v>
      </c>
      <c r="L21" s="19">
        <f t="shared" si="92"/>
        <v>6671.1485157916877</v>
      </c>
      <c r="M21" s="19">
        <f t="shared" si="92"/>
        <v>7004.7059415812728</v>
      </c>
      <c r="N21" s="19">
        <f t="shared" si="92"/>
        <v>7354.9412386603371</v>
      </c>
      <c r="O21" s="19">
        <f t="shared" si="92"/>
        <v>7722.6883005933541</v>
      </c>
      <c r="P21" s="19">
        <f t="shared" si="92"/>
        <v>8108.8227156230223</v>
      </c>
      <c r="Q21" s="19">
        <f t="shared" si="92"/>
        <v>8514.2638514041737</v>
      </c>
      <c r="R21" s="5">
        <f t="shared" si="62"/>
        <v>5488.3703936460106</v>
      </c>
      <c r="S21" s="5">
        <f t="shared" si="63"/>
        <v>5762.7889133283115</v>
      </c>
      <c r="T21" s="5">
        <f t="shared" si="64"/>
        <v>6050.9283589947272</v>
      </c>
      <c r="U21" s="5">
        <f t="shared" si="65"/>
        <v>6353.4747769444639</v>
      </c>
      <c r="V21" s="5">
        <f t="shared" si="66"/>
        <v>6671.1485157916877</v>
      </c>
      <c r="W21" s="5">
        <f t="shared" si="67"/>
        <v>7004.7059415812728</v>
      </c>
      <c r="X21" s="5">
        <f t="shared" si="68"/>
        <v>7354.9412386603371</v>
      </c>
      <c r="Y21" s="5">
        <f t="shared" si="69"/>
        <v>7722.6883005933541</v>
      </c>
      <c r="Z21" s="4">
        <f t="shared" si="70"/>
        <v>10976.740787292021</v>
      </c>
      <c r="AA21" s="4">
        <f t="shared" si="71"/>
        <v>11525.577826656623</v>
      </c>
      <c r="AB21" s="4">
        <f t="shared" si="72"/>
        <v>12101.856717989454</v>
      </c>
      <c r="AC21" s="4">
        <f t="shared" si="73"/>
        <v>12706.949553888928</v>
      </c>
      <c r="AD21" s="4">
        <f t="shared" si="74"/>
        <v>13342.297031583375</v>
      </c>
      <c r="AE21" s="4">
        <f t="shared" si="75"/>
        <v>14009.411883162546</v>
      </c>
      <c r="AF21" s="4">
        <f t="shared" si="76"/>
        <v>14709.882477320674</v>
      </c>
      <c r="AG21" s="4">
        <f t="shared" si="77"/>
        <v>15445.376601186708</v>
      </c>
      <c r="AI21" s="19">
        <f t="shared" si="82"/>
        <v>5142.457308268582</v>
      </c>
      <c r="AJ21" s="19">
        <f t="shared" ref="AJ21:AP21" si="93">AI21*(1+$AJ$2)</f>
        <v>5348.1556005993252</v>
      </c>
      <c r="AK21" s="19">
        <f t="shared" si="93"/>
        <v>5562.0818246232984</v>
      </c>
      <c r="AL21" s="19">
        <f t="shared" si="93"/>
        <v>5784.5650976082306</v>
      </c>
      <c r="AM21" s="19">
        <f t="shared" si="93"/>
        <v>6015.9477015125603</v>
      </c>
      <c r="AN21" s="19">
        <f t="shared" si="93"/>
        <v>6256.5856095730633</v>
      </c>
      <c r="AO21" s="19">
        <f t="shared" si="93"/>
        <v>6506.8490339559858</v>
      </c>
      <c r="AP21" s="19">
        <f t="shared" si="93"/>
        <v>6767.1229953142256</v>
      </c>
      <c r="AR21" s="19">
        <f t="shared" si="84"/>
        <v>5059.0414224468796</v>
      </c>
      <c r="AS21" s="19">
        <f t="shared" ref="AS21:AT21" si="94">AR21*1.039</f>
        <v>5256.3440379223075</v>
      </c>
      <c r="AT21" s="19">
        <f t="shared" si="94"/>
        <v>5461.341455401277</v>
      </c>
      <c r="AU21" s="19">
        <f t="shared" si="23"/>
        <v>5674.3337721619264</v>
      </c>
      <c r="AV21" s="19">
        <f t="shared" si="24"/>
        <v>5895.6327892762411</v>
      </c>
      <c r="AW21" s="19">
        <f t="shared" si="25"/>
        <v>6125.562468058014</v>
      </c>
      <c r="AX21" s="19">
        <f t="shared" si="26"/>
        <v>6364.4594043122761</v>
      </c>
      <c r="AY21" s="19">
        <f t="shared" si="27"/>
        <v>6612.6733210804541</v>
      </c>
    </row>
    <row r="22" spans="1:51">
      <c r="A22" s="64">
        <v>21</v>
      </c>
      <c r="B22" s="65">
        <f t="shared" si="0"/>
        <v>3108.255602803375</v>
      </c>
      <c r="C22" s="52"/>
      <c r="D22" s="108"/>
      <c r="E22" s="109"/>
      <c r="F22" s="110"/>
      <c r="G22" s="99">
        <v>9</v>
      </c>
      <c r="H22" s="99"/>
      <c r="I22" s="99"/>
      <c r="J22" s="19">
        <f t="shared" si="80"/>
        <v>5762.7889133283115</v>
      </c>
      <c r="K22" s="19">
        <f t="shared" ref="K22:Q22" si="95">J22*(1+$I$4)</f>
        <v>6050.9283589947272</v>
      </c>
      <c r="L22" s="19">
        <f t="shared" si="95"/>
        <v>6353.4747769444639</v>
      </c>
      <c r="M22" s="19">
        <f t="shared" si="95"/>
        <v>6671.1485157916877</v>
      </c>
      <c r="N22" s="19">
        <f t="shared" si="95"/>
        <v>7004.7059415812728</v>
      </c>
      <c r="O22" s="19">
        <f t="shared" si="95"/>
        <v>7354.9412386603371</v>
      </c>
      <c r="P22" s="19">
        <f t="shared" si="95"/>
        <v>7722.6883005933541</v>
      </c>
      <c r="Q22" s="19">
        <f t="shared" si="95"/>
        <v>8108.8227156230223</v>
      </c>
      <c r="R22" s="5">
        <f t="shared" si="62"/>
        <v>5227.0194225200103</v>
      </c>
      <c r="S22" s="5">
        <f t="shared" si="63"/>
        <v>5488.3703936460106</v>
      </c>
      <c r="T22" s="5">
        <f t="shared" si="64"/>
        <v>5762.7889133283115</v>
      </c>
      <c r="U22" s="5">
        <f t="shared" si="65"/>
        <v>6050.9283589947272</v>
      </c>
      <c r="V22" s="5">
        <f t="shared" si="66"/>
        <v>6353.4747769444639</v>
      </c>
      <c r="W22" s="5">
        <f t="shared" si="67"/>
        <v>6671.1485157916877</v>
      </c>
      <c r="X22" s="5">
        <f t="shared" si="68"/>
        <v>7004.7059415812728</v>
      </c>
      <c r="Y22" s="5">
        <f t="shared" si="69"/>
        <v>7354.9412386603371</v>
      </c>
      <c r="Z22" s="4">
        <f t="shared" si="70"/>
        <v>10454.038845040021</v>
      </c>
      <c r="AA22" s="4">
        <f t="shared" si="71"/>
        <v>10976.740787292021</v>
      </c>
      <c r="AB22" s="4">
        <f t="shared" si="72"/>
        <v>11525.577826656623</v>
      </c>
      <c r="AC22" s="4">
        <f t="shared" si="73"/>
        <v>12101.856717989454</v>
      </c>
      <c r="AD22" s="4">
        <f t="shared" si="74"/>
        <v>12706.949553888928</v>
      </c>
      <c r="AE22" s="4">
        <f t="shared" si="75"/>
        <v>13342.297031583375</v>
      </c>
      <c r="AF22" s="4">
        <f t="shared" si="76"/>
        <v>14009.411883162546</v>
      </c>
      <c r="AG22" s="4">
        <f t="shared" si="77"/>
        <v>14709.882477320674</v>
      </c>
      <c r="AI22" s="19">
        <f t="shared" si="82"/>
        <v>4944.6704887197902</v>
      </c>
      <c r="AJ22" s="19">
        <f t="shared" ref="AJ22:AP22" si="96">AI22*(1+$AJ$2)</f>
        <v>5142.457308268582</v>
      </c>
      <c r="AK22" s="19">
        <f t="shared" si="96"/>
        <v>5348.1556005993252</v>
      </c>
      <c r="AL22" s="19">
        <f t="shared" si="96"/>
        <v>5562.0818246232984</v>
      </c>
      <c r="AM22" s="19">
        <f t="shared" si="96"/>
        <v>5784.5650976082306</v>
      </c>
      <c r="AN22" s="19">
        <f t="shared" si="96"/>
        <v>6015.9477015125603</v>
      </c>
      <c r="AO22" s="19">
        <f t="shared" si="96"/>
        <v>6256.5856095730633</v>
      </c>
      <c r="AP22" s="19">
        <f t="shared" si="96"/>
        <v>6506.8490339559858</v>
      </c>
      <c r="AR22" s="19">
        <f t="shared" si="84"/>
        <v>4869.1447761760155</v>
      </c>
      <c r="AS22" s="19">
        <f t="shared" ref="AS22:AT22" si="97">AR22*1.039</f>
        <v>5059.0414224468796</v>
      </c>
      <c r="AT22" s="19">
        <f t="shared" si="97"/>
        <v>5256.3440379223075</v>
      </c>
      <c r="AU22" s="19">
        <f t="shared" si="23"/>
        <v>5461.341455401277</v>
      </c>
      <c r="AV22" s="19">
        <f t="shared" si="24"/>
        <v>5674.3337721619264</v>
      </c>
      <c r="AW22" s="19">
        <f t="shared" si="25"/>
        <v>5895.6327892762411</v>
      </c>
      <c r="AX22" s="19">
        <f t="shared" si="26"/>
        <v>6125.562468058014</v>
      </c>
      <c r="AY22" s="19">
        <f t="shared" si="27"/>
        <v>6364.4594043122761</v>
      </c>
    </row>
    <row r="23" spans="1:51">
      <c r="A23" s="56">
        <v>22</v>
      </c>
      <c r="B23" s="57">
        <f t="shared" si="0"/>
        <v>3229.4775713127065</v>
      </c>
      <c r="C23" s="50"/>
      <c r="D23" s="108"/>
      <c r="E23" s="109"/>
      <c r="F23" s="110"/>
      <c r="G23" s="99">
        <v>8</v>
      </c>
      <c r="H23" s="99"/>
      <c r="I23" s="99"/>
      <c r="J23" s="19">
        <f t="shared" si="80"/>
        <v>5488.3703936460106</v>
      </c>
      <c r="K23" s="19">
        <f t="shared" ref="K23:Q23" si="98">J23*(1+$I$4)</f>
        <v>5762.7889133283115</v>
      </c>
      <c r="L23" s="19">
        <f t="shared" si="98"/>
        <v>6050.9283589947272</v>
      </c>
      <c r="M23" s="19">
        <f t="shared" si="98"/>
        <v>6353.4747769444639</v>
      </c>
      <c r="N23" s="19">
        <f t="shared" si="98"/>
        <v>6671.1485157916877</v>
      </c>
      <c r="O23" s="19">
        <f t="shared" si="98"/>
        <v>7004.7059415812728</v>
      </c>
      <c r="P23" s="19">
        <f t="shared" si="98"/>
        <v>7354.9412386603371</v>
      </c>
      <c r="Q23" s="19">
        <f t="shared" si="98"/>
        <v>7722.6883005933541</v>
      </c>
      <c r="R23" s="5">
        <f t="shared" si="62"/>
        <v>4978.1137357333428</v>
      </c>
      <c r="S23" s="5">
        <f t="shared" si="63"/>
        <v>5227.0194225200103</v>
      </c>
      <c r="T23" s="5">
        <f t="shared" si="64"/>
        <v>5488.3703936460106</v>
      </c>
      <c r="U23" s="5">
        <f t="shared" si="65"/>
        <v>5762.7889133283115</v>
      </c>
      <c r="V23" s="5">
        <f t="shared" si="66"/>
        <v>6050.9283589947272</v>
      </c>
      <c r="W23" s="5">
        <f t="shared" si="67"/>
        <v>6353.4747769444639</v>
      </c>
      <c r="X23" s="5">
        <f t="shared" si="68"/>
        <v>6671.1485157916877</v>
      </c>
      <c r="Y23" s="5">
        <f t="shared" si="69"/>
        <v>7004.7059415812728</v>
      </c>
      <c r="Z23" s="4">
        <f t="shared" si="70"/>
        <v>9956.2274714666855</v>
      </c>
      <c r="AA23" s="4">
        <f t="shared" si="71"/>
        <v>10454.038845040021</v>
      </c>
      <c r="AB23" s="4">
        <f t="shared" si="72"/>
        <v>10976.740787292021</v>
      </c>
      <c r="AC23" s="4">
        <f t="shared" si="73"/>
        <v>11525.577826656623</v>
      </c>
      <c r="AD23" s="4">
        <f t="shared" si="74"/>
        <v>12101.856717989454</v>
      </c>
      <c r="AE23" s="4">
        <f t="shared" si="75"/>
        <v>12706.949553888928</v>
      </c>
      <c r="AF23" s="4">
        <f t="shared" si="76"/>
        <v>13342.297031583375</v>
      </c>
      <c r="AG23" s="4">
        <f t="shared" si="77"/>
        <v>14009.411883162546</v>
      </c>
      <c r="AI23" s="19">
        <f t="shared" si="82"/>
        <v>4754.4908545382596</v>
      </c>
      <c r="AJ23" s="19">
        <f t="shared" ref="AJ23:AP23" si="99">AI23*(1+$AJ$2)</f>
        <v>4944.6704887197902</v>
      </c>
      <c r="AK23" s="19">
        <f t="shared" si="99"/>
        <v>5142.457308268582</v>
      </c>
      <c r="AL23" s="19">
        <f t="shared" si="99"/>
        <v>5348.1556005993252</v>
      </c>
      <c r="AM23" s="19">
        <f t="shared" si="99"/>
        <v>5562.0818246232984</v>
      </c>
      <c r="AN23" s="19">
        <f t="shared" si="99"/>
        <v>5784.5650976082306</v>
      </c>
      <c r="AO23" s="19">
        <f t="shared" si="99"/>
        <v>6015.9477015125603</v>
      </c>
      <c r="AP23" s="19">
        <f t="shared" si="99"/>
        <v>6256.5856095730633</v>
      </c>
      <c r="AR23" s="19">
        <f t="shared" si="84"/>
        <v>4686.3761079653668</v>
      </c>
      <c r="AS23" s="19">
        <f t="shared" ref="AS23:AT23" si="100">AR23*1.039</f>
        <v>4869.1447761760155</v>
      </c>
      <c r="AT23" s="19">
        <f t="shared" si="100"/>
        <v>5059.0414224468796</v>
      </c>
      <c r="AU23" s="19">
        <f t="shared" si="23"/>
        <v>5256.3440379223075</v>
      </c>
      <c r="AV23" s="19">
        <f t="shared" si="24"/>
        <v>5461.341455401277</v>
      </c>
      <c r="AW23" s="19">
        <f t="shared" si="25"/>
        <v>5674.3337721619264</v>
      </c>
      <c r="AX23" s="19">
        <f t="shared" si="26"/>
        <v>5895.6327892762411</v>
      </c>
      <c r="AY23" s="19">
        <f t="shared" si="27"/>
        <v>6125.562468058014</v>
      </c>
    </row>
    <row r="24" spans="1:51">
      <c r="A24" s="56">
        <v>23</v>
      </c>
      <c r="B24" s="57">
        <f t="shared" si="0"/>
        <v>3355.427196593902</v>
      </c>
      <c r="C24" s="50"/>
      <c r="D24" s="108"/>
      <c r="E24" s="109"/>
      <c r="F24" s="110"/>
      <c r="G24" s="99">
        <v>7</v>
      </c>
      <c r="H24" s="99"/>
      <c r="I24" s="99"/>
      <c r="J24" s="19">
        <f t="shared" si="80"/>
        <v>5227.0194225200103</v>
      </c>
      <c r="K24" s="19">
        <f t="shared" ref="K24:Q24" si="101">J24*(1+$I$4)</f>
        <v>5488.3703936460106</v>
      </c>
      <c r="L24" s="19">
        <f t="shared" si="101"/>
        <v>5762.7889133283115</v>
      </c>
      <c r="M24" s="19">
        <f t="shared" si="101"/>
        <v>6050.9283589947272</v>
      </c>
      <c r="N24" s="19">
        <f t="shared" si="101"/>
        <v>6353.4747769444639</v>
      </c>
      <c r="O24" s="19">
        <f t="shared" si="101"/>
        <v>6671.1485157916877</v>
      </c>
      <c r="P24" s="19">
        <f t="shared" si="101"/>
        <v>7004.7059415812728</v>
      </c>
      <c r="Q24" s="19">
        <f t="shared" si="101"/>
        <v>7354.9412386603371</v>
      </c>
      <c r="R24" s="5">
        <f t="shared" si="62"/>
        <v>4741.0607006984219</v>
      </c>
      <c r="S24" s="5">
        <f t="shared" si="63"/>
        <v>4978.1137357333428</v>
      </c>
      <c r="T24" s="5">
        <f t="shared" si="64"/>
        <v>5227.0194225200103</v>
      </c>
      <c r="U24" s="5">
        <f t="shared" si="65"/>
        <v>5488.3703936460106</v>
      </c>
      <c r="V24" s="5">
        <f t="shared" si="66"/>
        <v>5762.7889133283115</v>
      </c>
      <c r="W24" s="5">
        <f t="shared" si="67"/>
        <v>6050.9283589947272</v>
      </c>
      <c r="X24" s="5">
        <f t="shared" si="68"/>
        <v>6353.4747769444639</v>
      </c>
      <c r="Y24" s="5">
        <f t="shared" si="69"/>
        <v>6671.1485157916877</v>
      </c>
      <c r="Z24" s="4">
        <f t="shared" si="70"/>
        <v>9482.1214013968438</v>
      </c>
      <c r="AA24" s="4">
        <f t="shared" si="71"/>
        <v>9956.2274714666855</v>
      </c>
      <c r="AB24" s="4">
        <f t="shared" si="72"/>
        <v>10454.038845040021</v>
      </c>
      <c r="AC24" s="4">
        <f t="shared" si="73"/>
        <v>10976.740787292021</v>
      </c>
      <c r="AD24" s="4">
        <f t="shared" si="74"/>
        <v>11525.577826656623</v>
      </c>
      <c r="AE24" s="4">
        <f t="shared" si="75"/>
        <v>12101.856717989454</v>
      </c>
      <c r="AF24" s="4">
        <f t="shared" si="76"/>
        <v>12706.949553888928</v>
      </c>
      <c r="AG24" s="4">
        <f t="shared" si="77"/>
        <v>13342.297031583375</v>
      </c>
      <c r="AI24" s="19">
        <f t="shared" si="82"/>
        <v>4571.6258216714032</v>
      </c>
      <c r="AJ24" s="19">
        <f t="shared" ref="AJ24:AP24" si="102">AI24*(1+$AJ$2)</f>
        <v>4754.4908545382596</v>
      </c>
      <c r="AK24" s="19">
        <f t="shared" si="102"/>
        <v>4944.6704887197902</v>
      </c>
      <c r="AL24" s="19">
        <f t="shared" si="102"/>
        <v>5142.457308268582</v>
      </c>
      <c r="AM24" s="19">
        <f t="shared" si="102"/>
        <v>5348.1556005993252</v>
      </c>
      <c r="AN24" s="19">
        <f t="shared" si="102"/>
        <v>5562.0818246232984</v>
      </c>
      <c r="AO24" s="19">
        <f t="shared" si="102"/>
        <v>5784.5650976082306</v>
      </c>
      <c r="AP24" s="19">
        <f t="shared" si="102"/>
        <v>6015.9477015125603</v>
      </c>
      <c r="AR24" s="19">
        <f t="shared" si="84"/>
        <v>4510.4678613718643</v>
      </c>
      <c r="AS24" s="19">
        <f t="shared" ref="AS24:AT24" si="103">AR24*1.039</f>
        <v>4686.3761079653668</v>
      </c>
      <c r="AT24" s="19">
        <f t="shared" si="103"/>
        <v>4869.1447761760155</v>
      </c>
      <c r="AU24" s="19">
        <f t="shared" si="23"/>
        <v>5059.0414224468796</v>
      </c>
      <c r="AV24" s="19">
        <f t="shared" si="24"/>
        <v>5256.3440379223075</v>
      </c>
      <c r="AW24" s="19">
        <f t="shared" si="25"/>
        <v>5461.341455401277</v>
      </c>
      <c r="AX24" s="19">
        <f t="shared" si="26"/>
        <v>5674.3337721619264</v>
      </c>
      <c r="AY24" s="19">
        <f t="shared" si="27"/>
        <v>5895.6327892762411</v>
      </c>
    </row>
    <row r="25" spans="1:51">
      <c r="A25" s="58">
        <v>24</v>
      </c>
      <c r="B25" s="59">
        <f t="shared" si="0"/>
        <v>3486.2888572610641</v>
      </c>
      <c r="C25" s="51"/>
      <c r="D25" s="108"/>
      <c r="E25" s="109"/>
      <c r="F25" s="110"/>
      <c r="G25" s="99">
        <v>6</v>
      </c>
      <c r="H25" s="99"/>
      <c r="I25" s="99"/>
      <c r="J25" s="19">
        <f t="shared" si="80"/>
        <v>4978.1137357333428</v>
      </c>
      <c r="K25" s="19">
        <f t="shared" ref="K25:Q25" si="104">J25*(1+$I$4)</f>
        <v>5227.0194225200103</v>
      </c>
      <c r="L25" s="19">
        <f t="shared" si="104"/>
        <v>5488.3703936460106</v>
      </c>
      <c r="M25" s="19">
        <f t="shared" si="104"/>
        <v>5762.7889133283115</v>
      </c>
      <c r="N25" s="19">
        <f t="shared" si="104"/>
        <v>6050.9283589947272</v>
      </c>
      <c r="O25" s="19">
        <f t="shared" si="104"/>
        <v>6353.4747769444639</v>
      </c>
      <c r="P25" s="19">
        <f t="shared" si="104"/>
        <v>6671.1485157916877</v>
      </c>
      <c r="Q25" s="19">
        <f t="shared" si="104"/>
        <v>7004.7059415812728</v>
      </c>
      <c r="R25" s="5">
        <f t="shared" si="62"/>
        <v>4515.2959054270686</v>
      </c>
      <c r="S25" s="5">
        <f t="shared" si="63"/>
        <v>4741.0607006984219</v>
      </c>
      <c r="T25" s="5">
        <f t="shared" si="64"/>
        <v>4978.1137357333428</v>
      </c>
      <c r="U25" s="5">
        <f t="shared" si="65"/>
        <v>5227.0194225200103</v>
      </c>
      <c r="V25" s="5">
        <f t="shared" si="66"/>
        <v>5488.3703936460106</v>
      </c>
      <c r="W25" s="5">
        <f t="shared" si="67"/>
        <v>5762.7889133283115</v>
      </c>
      <c r="X25" s="5">
        <f t="shared" si="68"/>
        <v>6050.9283589947272</v>
      </c>
      <c r="Y25" s="5">
        <f t="shared" si="69"/>
        <v>6353.4747769444639</v>
      </c>
      <c r="Z25" s="4">
        <f t="shared" si="70"/>
        <v>9030.5918108541373</v>
      </c>
      <c r="AA25" s="4">
        <f t="shared" si="71"/>
        <v>9482.1214013968438</v>
      </c>
      <c r="AB25" s="4">
        <f t="shared" si="72"/>
        <v>9956.2274714666855</v>
      </c>
      <c r="AC25" s="4">
        <f t="shared" si="73"/>
        <v>10454.038845040021</v>
      </c>
      <c r="AD25" s="4">
        <f t="shared" si="74"/>
        <v>10976.740787292021</v>
      </c>
      <c r="AE25" s="4">
        <f t="shared" si="75"/>
        <v>11525.577826656623</v>
      </c>
      <c r="AF25" s="4">
        <f t="shared" si="76"/>
        <v>12101.856717989454</v>
      </c>
      <c r="AG25" s="4">
        <f t="shared" si="77"/>
        <v>12706.949553888928</v>
      </c>
      <c r="AI25" s="19">
        <f t="shared" si="82"/>
        <v>4395.7940592994264</v>
      </c>
      <c r="AJ25" s="19">
        <f t="shared" ref="AJ25:AP25" si="105">AI25*(1+$AJ$2)</f>
        <v>4571.6258216714032</v>
      </c>
      <c r="AK25" s="19">
        <f t="shared" si="105"/>
        <v>4754.4908545382596</v>
      </c>
      <c r="AL25" s="19">
        <f t="shared" si="105"/>
        <v>4944.6704887197902</v>
      </c>
      <c r="AM25" s="19">
        <f t="shared" si="105"/>
        <v>5142.457308268582</v>
      </c>
      <c r="AN25" s="19">
        <f t="shared" si="105"/>
        <v>5348.1556005993252</v>
      </c>
      <c r="AO25" s="19">
        <f t="shared" si="105"/>
        <v>5562.0818246232984</v>
      </c>
      <c r="AP25" s="19">
        <f t="shared" si="105"/>
        <v>5784.5650976082306</v>
      </c>
      <c r="AR25" s="19">
        <f t="shared" si="84"/>
        <v>4341.1625229758083</v>
      </c>
      <c r="AS25" s="19">
        <f t="shared" ref="AS25:AT25" si="106">AR25*1.039</f>
        <v>4510.4678613718643</v>
      </c>
      <c r="AT25" s="19">
        <f t="shared" si="106"/>
        <v>4686.3761079653668</v>
      </c>
      <c r="AU25" s="19">
        <f t="shared" si="23"/>
        <v>4869.1447761760155</v>
      </c>
      <c r="AV25" s="19">
        <f t="shared" si="24"/>
        <v>5059.0414224468796</v>
      </c>
      <c r="AW25" s="19">
        <f t="shared" si="25"/>
        <v>5256.3440379223075</v>
      </c>
      <c r="AX25" s="19">
        <f t="shared" si="26"/>
        <v>5461.341455401277</v>
      </c>
      <c r="AY25" s="19">
        <f t="shared" si="27"/>
        <v>5674.3337721619264</v>
      </c>
    </row>
    <row r="26" spans="1:51">
      <c r="A26" s="56">
        <v>25</v>
      </c>
      <c r="B26" s="57">
        <f t="shared" si="0"/>
        <v>3622.2541226942453</v>
      </c>
      <c r="C26" s="50"/>
      <c r="D26" s="108"/>
      <c r="E26" s="109"/>
      <c r="F26" s="110"/>
      <c r="G26" s="99">
        <v>5</v>
      </c>
      <c r="H26" s="99"/>
      <c r="I26" s="99"/>
      <c r="J26" s="19">
        <f t="shared" si="80"/>
        <v>4741.0607006984219</v>
      </c>
      <c r="K26" s="19">
        <f t="shared" ref="K26:Q26" si="107">J26*(1+$I$4)</f>
        <v>4978.1137357333428</v>
      </c>
      <c r="L26" s="19">
        <f t="shared" si="107"/>
        <v>5227.0194225200103</v>
      </c>
      <c r="M26" s="19">
        <f t="shared" si="107"/>
        <v>5488.3703936460106</v>
      </c>
      <c r="N26" s="19">
        <f t="shared" si="107"/>
        <v>5762.7889133283115</v>
      </c>
      <c r="O26" s="19">
        <f t="shared" si="107"/>
        <v>6050.9283589947272</v>
      </c>
      <c r="P26" s="19">
        <f t="shared" si="107"/>
        <v>6353.4747769444639</v>
      </c>
      <c r="Q26" s="19">
        <f t="shared" si="107"/>
        <v>6671.1485157916877</v>
      </c>
      <c r="R26" s="5">
        <f t="shared" si="62"/>
        <v>4300.2818146924465</v>
      </c>
      <c r="S26" s="5">
        <f t="shared" si="63"/>
        <v>4515.2959054270686</v>
      </c>
      <c r="T26" s="5">
        <f t="shared" si="64"/>
        <v>4741.0607006984219</v>
      </c>
      <c r="U26" s="5">
        <f t="shared" si="65"/>
        <v>4978.1137357333428</v>
      </c>
      <c r="V26" s="5">
        <f t="shared" si="66"/>
        <v>5227.0194225200103</v>
      </c>
      <c r="W26" s="5">
        <f t="shared" si="67"/>
        <v>5488.3703936460106</v>
      </c>
      <c r="X26" s="5">
        <f t="shared" si="68"/>
        <v>5762.7889133283115</v>
      </c>
      <c r="Y26" s="5">
        <f t="shared" si="69"/>
        <v>6050.9283589947272</v>
      </c>
      <c r="Z26" s="4">
        <f t="shared" si="70"/>
        <v>8600.5636293848929</v>
      </c>
      <c r="AA26" s="4">
        <f t="shared" si="71"/>
        <v>9030.5918108541373</v>
      </c>
      <c r="AB26" s="4">
        <f t="shared" si="72"/>
        <v>9482.1214013968438</v>
      </c>
      <c r="AC26" s="4">
        <f t="shared" si="73"/>
        <v>9956.2274714666855</v>
      </c>
      <c r="AD26" s="4">
        <f t="shared" si="74"/>
        <v>10454.038845040021</v>
      </c>
      <c r="AE26" s="4">
        <f t="shared" si="75"/>
        <v>10976.740787292021</v>
      </c>
      <c r="AF26" s="4">
        <f t="shared" si="76"/>
        <v>11525.577826656623</v>
      </c>
      <c r="AG26" s="4">
        <f t="shared" si="77"/>
        <v>12101.856717989454</v>
      </c>
      <c r="AI26" s="19">
        <f t="shared" si="82"/>
        <v>4226.7250570186789</v>
      </c>
      <c r="AJ26" s="19">
        <f t="shared" ref="AJ26:AP26" si="108">AI26*(1+$AJ$2)</f>
        <v>4395.7940592994264</v>
      </c>
      <c r="AK26" s="19">
        <f t="shared" si="108"/>
        <v>4571.6258216714032</v>
      </c>
      <c r="AL26" s="19">
        <f t="shared" si="108"/>
        <v>4754.4908545382596</v>
      </c>
      <c r="AM26" s="19">
        <f t="shared" si="108"/>
        <v>4944.6704887197902</v>
      </c>
      <c r="AN26" s="19">
        <f t="shared" si="108"/>
        <v>5142.457308268582</v>
      </c>
      <c r="AO26" s="19">
        <f t="shared" si="108"/>
        <v>5348.1556005993252</v>
      </c>
      <c r="AP26" s="19">
        <f t="shared" si="108"/>
        <v>5562.0818246232984</v>
      </c>
      <c r="AR26" s="19">
        <f t="shared" si="84"/>
        <v>4178.2122454050132</v>
      </c>
      <c r="AS26" s="19">
        <f t="shared" ref="AS26:AT26" si="109">AR26*1.039</f>
        <v>4341.1625229758083</v>
      </c>
      <c r="AT26" s="19">
        <f t="shared" si="109"/>
        <v>4510.4678613718643</v>
      </c>
      <c r="AU26" s="19">
        <f t="shared" si="23"/>
        <v>4686.3761079653668</v>
      </c>
      <c r="AV26" s="19">
        <f t="shared" si="24"/>
        <v>4869.1447761760155</v>
      </c>
      <c r="AW26" s="19">
        <f t="shared" si="25"/>
        <v>5059.0414224468796</v>
      </c>
      <c r="AX26" s="19">
        <f t="shared" si="26"/>
        <v>5256.3440379223075</v>
      </c>
      <c r="AY26" s="19">
        <f t="shared" si="27"/>
        <v>5461.341455401277</v>
      </c>
    </row>
    <row r="27" spans="1:51">
      <c r="A27" s="56">
        <v>26</v>
      </c>
      <c r="B27" s="57">
        <f t="shared" si="0"/>
        <v>3763.5220334793207</v>
      </c>
      <c r="C27" s="50"/>
      <c r="D27" s="108"/>
      <c r="E27" s="109"/>
      <c r="F27" s="110"/>
      <c r="G27" s="99">
        <v>4</v>
      </c>
      <c r="H27" s="99"/>
      <c r="I27" s="99"/>
      <c r="J27" s="19">
        <f t="shared" si="80"/>
        <v>4515.2959054270686</v>
      </c>
      <c r="K27" s="19">
        <f t="shared" ref="K27:Q27" si="110">J27*(1+$I$4)</f>
        <v>4741.0607006984219</v>
      </c>
      <c r="L27" s="19">
        <f t="shared" si="110"/>
        <v>4978.1137357333428</v>
      </c>
      <c r="M27" s="19">
        <f t="shared" si="110"/>
        <v>5227.0194225200103</v>
      </c>
      <c r="N27" s="19">
        <f t="shared" si="110"/>
        <v>5488.3703936460106</v>
      </c>
      <c r="O27" s="19">
        <f t="shared" si="110"/>
        <v>5762.7889133283115</v>
      </c>
      <c r="P27" s="19">
        <f t="shared" si="110"/>
        <v>6050.9283589947272</v>
      </c>
      <c r="Q27" s="19">
        <f t="shared" si="110"/>
        <v>6353.4747769444639</v>
      </c>
      <c r="R27" s="5">
        <f t="shared" si="62"/>
        <v>4095.506490183282</v>
      </c>
      <c r="S27" s="5">
        <f t="shared" si="63"/>
        <v>4300.2818146924465</v>
      </c>
      <c r="T27" s="5">
        <f t="shared" si="64"/>
        <v>4515.2959054270686</v>
      </c>
      <c r="U27" s="5">
        <f t="shared" si="65"/>
        <v>4741.0607006984219</v>
      </c>
      <c r="V27" s="5">
        <f t="shared" si="66"/>
        <v>4978.1137357333428</v>
      </c>
      <c r="W27" s="5">
        <f t="shared" si="67"/>
        <v>5227.0194225200103</v>
      </c>
      <c r="X27" s="5">
        <f t="shared" si="68"/>
        <v>5488.3703936460106</v>
      </c>
      <c r="Y27" s="5">
        <f t="shared" si="69"/>
        <v>5762.7889133283115</v>
      </c>
      <c r="Z27" s="4">
        <f t="shared" si="70"/>
        <v>8191.0129803665641</v>
      </c>
      <c r="AA27" s="4">
        <f t="shared" si="71"/>
        <v>8600.5636293848929</v>
      </c>
      <c r="AB27" s="4">
        <f t="shared" si="72"/>
        <v>9030.5918108541373</v>
      </c>
      <c r="AC27" s="4">
        <f t="shared" si="73"/>
        <v>9482.1214013968438</v>
      </c>
      <c r="AD27" s="4">
        <f t="shared" si="74"/>
        <v>9956.2274714666855</v>
      </c>
      <c r="AE27" s="4">
        <f t="shared" si="75"/>
        <v>10454.038845040021</v>
      </c>
      <c r="AF27" s="4">
        <f t="shared" si="76"/>
        <v>10976.740787292021</v>
      </c>
      <c r="AG27" s="4">
        <f t="shared" si="77"/>
        <v>11525.577826656623</v>
      </c>
      <c r="AI27" s="19">
        <f t="shared" si="82"/>
        <v>4064.1587086718068</v>
      </c>
      <c r="AJ27" s="19">
        <f t="shared" ref="AJ27:AP27" si="111">AI27*(1+$AJ$2)</f>
        <v>4226.7250570186789</v>
      </c>
      <c r="AK27" s="19">
        <f t="shared" si="111"/>
        <v>4395.7940592994264</v>
      </c>
      <c r="AL27" s="19">
        <f t="shared" si="111"/>
        <v>4571.6258216714032</v>
      </c>
      <c r="AM27" s="19">
        <f t="shared" si="111"/>
        <v>4754.4908545382596</v>
      </c>
      <c r="AN27" s="19">
        <f t="shared" si="111"/>
        <v>4944.6704887197902</v>
      </c>
      <c r="AO27" s="19">
        <f t="shared" si="111"/>
        <v>5142.457308268582</v>
      </c>
      <c r="AP27" s="19">
        <f t="shared" si="111"/>
        <v>5348.1556005993252</v>
      </c>
      <c r="AR27" s="19">
        <f t="shared" si="84"/>
        <v>4021.3784845091564</v>
      </c>
      <c r="AS27" s="19">
        <f t="shared" ref="AS27:AT27" si="112">AR27*1.039</f>
        <v>4178.2122454050132</v>
      </c>
      <c r="AT27" s="19">
        <f t="shared" si="112"/>
        <v>4341.1625229758083</v>
      </c>
      <c r="AU27" s="19">
        <f t="shared" si="23"/>
        <v>4510.4678613718643</v>
      </c>
      <c r="AV27" s="19">
        <f t="shared" si="24"/>
        <v>4686.3761079653668</v>
      </c>
      <c r="AW27" s="19">
        <f t="shared" si="25"/>
        <v>4869.1447761760155</v>
      </c>
      <c r="AX27" s="19">
        <f t="shared" si="26"/>
        <v>5059.0414224468796</v>
      </c>
      <c r="AY27" s="19">
        <f t="shared" si="27"/>
        <v>5256.3440379223075</v>
      </c>
    </row>
    <row r="28" spans="1:51">
      <c r="A28" s="56">
        <v>27</v>
      </c>
      <c r="B28" s="57">
        <f t="shared" si="0"/>
        <v>3910.2993927850139</v>
      </c>
      <c r="C28" s="50"/>
      <c r="D28" s="108"/>
      <c r="E28" s="109"/>
      <c r="F28" s="110"/>
      <c r="G28" s="99">
        <v>3</v>
      </c>
      <c r="H28" s="99"/>
      <c r="I28" s="99"/>
      <c r="J28" s="19">
        <f t="shared" si="80"/>
        <v>4300.2818146924465</v>
      </c>
      <c r="K28" s="19">
        <f t="shared" ref="K28:Q28" si="113">J28*(1+$I$4)</f>
        <v>4515.2959054270686</v>
      </c>
      <c r="L28" s="19">
        <f t="shared" si="113"/>
        <v>4741.0607006984219</v>
      </c>
      <c r="M28" s="19">
        <f t="shared" si="113"/>
        <v>4978.1137357333428</v>
      </c>
      <c r="N28" s="19">
        <f t="shared" si="113"/>
        <v>5227.0194225200103</v>
      </c>
      <c r="O28" s="19">
        <f t="shared" si="113"/>
        <v>5488.3703936460106</v>
      </c>
      <c r="P28" s="19">
        <f t="shared" si="113"/>
        <v>5762.7889133283115</v>
      </c>
      <c r="Q28" s="19">
        <f t="shared" si="113"/>
        <v>6050.9283589947272</v>
      </c>
      <c r="R28" s="5">
        <f t="shared" si="62"/>
        <v>3900.4823716031256</v>
      </c>
      <c r="S28" s="5">
        <f t="shared" si="63"/>
        <v>4095.506490183282</v>
      </c>
      <c r="T28" s="5">
        <f t="shared" si="64"/>
        <v>4300.2818146924465</v>
      </c>
      <c r="U28" s="5">
        <f t="shared" si="65"/>
        <v>4515.2959054270686</v>
      </c>
      <c r="V28" s="5">
        <f t="shared" si="66"/>
        <v>4741.0607006984219</v>
      </c>
      <c r="W28" s="5">
        <f t="shared" si="67"/>
        <v>4978.1137357333428</v>
      </c>
      <c r="X28" s="5">
        <f t="shared" si="68"/>
        <v>5227.0194225200103</v>
      </c>
      <c r="Y28" s="5">
        <f t="shared" si="69"/>
        <v>5488.3703936460106</v>
      </c>
      <c r="Z28" s="4">
        <f t="shared" si="70"/>
        <v>7800.9647432062511</v>
      </c>
      <c r="AA28" s="4">
        <f t="shared" si="71"/>
        <v>8191.0129803665641</v>
      </c>
      <c r="AB28" s="4">
        <f t="shared" si="72"/>
        <v>8600.5636293848929</v>
      </c>
      <c r="AC28" s="4">
        <f t="shared" si="73"/>
        <v>9030.5918108541373</v>
      </c>
      <c r="AD28" s="4">
        <f t="shared" si="74"/>
        <v>9482.1214013968438</v>
      </c>
      <c r="AE28" s="4">
        <f t="shared" si="75"/>
        <v>9956.2274714666855</v>
      </c>
      <c r="AF28" s="4">
        <f t="shared" si="76"/>
        <v>10454.038845040021</v>
      </c>
      <c r="AG28" s="4">
        <f t="shared" si="77"/>
        <v>10976.740787292021</v>
      </c>
      <c r="AI28" s="19">
        <f t="shared" si="82"/>
        <v>3907.8449121844296</v>
      </c>
      <c r="AJ28" s="19">
        <f t="shared" ref="AJ28:AP28" si="114">AI28*(1+$AJ$2)</f>
        <v>4064.1587086718068</v>
      </c>
      <c r="AK28" s="19">
        <f t="shared" si="114"/>
        <v>4226.7250570186789</v>
      </c>
      <c r="AL28" s="19">
        <f t="shared" si="114"/>
        <v>4395.7940592994264</v>
      </c>
      <c r="AM28" s="19">
        <f t="shared" si="114"/>
        <v>4571.6258216714032</v>
      </c>
      <c r="AN28" s="19">
        <f t="shared" si="114"/>
        <v>4754.4908545382596</v>
      </c>
      <c r="AO28" s="19">
        <f t="shared" si="114"/>
        <v>4944.6704887197902</v>
      </c>
      <c r="AP28" s="19">
        <f t="shared" si="114"/>
        <v>5142.457308268582</v>
      </c>
      <c r="AR28" s="19">
        <f t="shared" si="84"/>
        <v>3870.4316501531825</v>
      </c>
      <c r="AS28" s="19">
        <f t="shared" ref="AS28:AT28" si="115">AR28*1.039</f>
        <v>4021.3784845091564</v>
      </c>
      <c r="AT28" s="19">
        <f t="shared" si="115"/>
        <v>4178.2122454050132</v>
      </c>
      <c r="AU28" s="19">
        <f t="shared" si="23"/>
        <v>4341.1625229758083</v>
      </c>
      <c r="AV28" s="19">
        <f t="shared" si="24"/>
        <v>4510.4678613718643</v>
      </c>
      <c r="AW28" s="19">
        <f t="shared" si="25"/>
        <v>4686.3761079653668</v>
      </c>
      <c r="AX28" s="19">
        <f t="shared" si="26"/>
        <v>4869.1447761760155</v>
      </c>
      <c r="AY28" s="19">
        <f t="shared" si="27"/>
        <v>5059.0414224468796</v>
      </c>
    </row>
    <row r="29" spans="1:51">
      <c r="A29" s="56">
        <v>28</v>
      </c>
      <c r="B29" s="57">
        <f t="shared" si="0"/>
        <v>4062.8010691036293</v>
      </c>
      <c r="C29" s="50"/>
      <c r="D29" s="108"/>
      <c r="E29" s="109"/>
      <c r="F29" s="110"/>
      <c r="G29" s="99">
        <v>2</v>
      </c>
      <c r="H29" s="99"/>
      <c r="I29" s="99"/>
      <c r="J29" s="19">
        <f>J30*(1+$I$4)</f>
        <v>4095.506490183282</v>
      </c>
      <c r="K29" s="19">
        <f t="shared" ref="K29:Q29" si="116">J29*(1+$I$4)</f>
        <v>4300.2818146924465</v>
      </c>
      <c r="L29" s="19">
        <f t="shared" si="116"/>
        <v>4515.2959054270686</v>
      </c>
      <c r="M29" s="19">
        <f t="shared" si="116"/>
        <v>4741.0607006984219</v>
      </c>
      <c r="N29" s="19">
        <f t="shared" si="116"/>
        <v>4978.1137357333428</v>
      </c>
      <c r="O29" s="19">
        <f t="shared" si="116"/>
        <v>5227.0194225200103</v>
      </c>
      <c r="P29" s="19">
        <f t="shared" si="116"/>
        <v>5488.3703936460106</v>
      </c>
      <c r="Q29" s="19">
        <f t="shared" si="116"/>
        <v>5762.7889133283115</v>
      </c>
      <c r="R29" s="5">
        <f t="shared" ref="R29:Y30" si="117">IF($R$2="ENSINO MÉDIO",J32*0.3,IF($R$2="GRADUAÇÃO",J32*0.4,IF($R$2="ESPECIALIZAÇÃO",J32*0.5,IF($R$2="MESTRADO",J32*0.75,IF($R$2="DOUTORADO",J32)))))</f>
        <v>4515.2959054270686</v>
      </c>
      <c r="S29" s="5">
        <f t="shared" si="117"/>
        <v>4741.0607006984219</v>
      </c>
      <c r="T29" s="5">
        <f t="shared" si="117"/>
        <v>4978.1137357333428</v>
      </c>
      <c r="U29" s="5">
        <f t="shared" si="117"/>
        <v>5227.0194225200103</v>
      </c>
      <c r="V29" s="5">
        <f t="shared" si="117"/>
        <v>5488.3703936460106</v>
      </c>
      <c r="W29" s="5">
        <f t="shared" si="117"/>
        <v>5762.7889133283115</v>
      </c>
      <c r="X29" s="5">
        <f t="shared" si="117"/>
        <v>6050.9283589947272</v>
      </c>
      <c r="Y29" s="5">
        <f t="shared" si="117"/>
        <v>6353.4747769444639</v>
      </c>
      <c r="Z29" s="4">
        <f t="shared" ref="Z29:AG30" si="118">IFERROR(J32+R29,"IQ Não Aplicável")</f>
        <v>9030.5918108541373</v>
      </c>
      <c r="AA29" s="4">
        <f t="shared" si="118"/>
        <v>9482.1214013968438</v>
      </c>
      <c r="AB29" s="4">
        <f t="shared" si="118"/>
        <v>9956.2274714666855</v>
      </c>
      <c r="AC29" s="4">
        <f t="shared" si="118"/>
        <v>10454.038845040021</v>
      </c>
      <c r="AD29" s="4">
        <f t="shared" si="118"/>
        <v>10976.740787292021</v>
      </c>
      <c r="AE29" s="4">
        <f t="shared" si="118"/>
        <v>11525.577826656623</v>
      </c>
      <c r="AF29" s="4">
        <f t="shared" si="118"/>
        <v>12101.856717989454</v>
      </c>
      <c r="AG29" s="4">
        <f t="shared" si="118"/>
        <v>12706.949553888928</v>
      </c>
      <c r="AI29" s="19">
        <f>AI30*(1+$AJ$2)</f>
        <v>3757.5431847927207</v>
      </c>
      <c r="AJ29" s="19">
        <f t="shared" ref="AJ29:AP29" si="119">AI29*(1+$AJ$2)</f>
        <v>3907.8449121844296</v>
      </c>
      <c r="AK29" s="19">
        <f t="shared" si="119"/>
        <v>4064.1587086718068</v>
      </c>
      <c r="AL29" s="19">
        <f t="shared" si="119"/>
        <v>4226.7250570186789</v>
      </c>
      <c r="AM29" s="19">
        <f t="shared" si="119"/>
        <v>4395.7940592994264</v>
      </c>
      <c r="AN29" s="19">
        <f t="shared" si="119"/>
        <v>4571.6258216714032</v>
      </c>
      <c r="AO29" s="19">
        <f t="shared" si="119"/>
        <v>4754.4908545382596</v>
      </c>
      <c r="AP29" s="19">
        <f t="shared" si="119"/>
        <v>4944.6704887197902</v>
      </c>
      <c r="AR29" s="19">
        <f>AR30*(1+$AS$2)</f>
        <v>3725.1507701185592</v>
      </c>
      <c r="AS29" s="19">
        <f t="shared" ref="AS29:AT29" si="120">AR29*1.039</f>
        <v>3870.4316501531825</v>
      </c>
      <c r="AT29" s="19">
        <f t="shared" si="120"/>
        <v>4021.3784845091564</v>
      </c>
      <c r="AU29" s="19">
        <f t="shared" si="23"/>
        <v>4178.2122454050132</v>
      </c>
      <c r="AV29" s="19">
        <f t="shared" si="24"/>
        <v>4341.1625229758083</v>
      </c>
      <c r="AW29" s="19">
        <f t="shared" si="25"/>
        <v>4510.4678613718643</v>
      </c>
      <c r="AX29" s="19">
        <f t="shared" si="26"/>
        <v>4686.3761079653668</v>
      </c>
      <c r="AY29" s="19">
        <f t="shared" si="27"/>
        <v>4869.1447761760155</v>
      </c>
    </row>
    <row r="30" spans="1:51">
      <c r="A30" s="60">
        <v>29</v>
      </c>
      <c r="B30" s="61">
        <f t="shared" si="0"/>
        <v>4221.2503107986704</v>
      </c>
      <c r="C30" s="51"/>
      <c r="D30" s="111"/>
      <c r="E30" s="112"/>
      <c r="F30" s="113"/>
      <c r="G30" s="99">
        <v>1</v>
      </c>
      <c r="H30" s="99"/>
      <c r="I30" s="99"/>
      <c r="J30" s="19">
        <f>J35</f>
        <v>3900.4823716031256</v>
      </c>
      <c r="K30" s="19">
        <f t="shared" ref="K30:Q30" si="121">J30*(1+$I$4)</f>
        <v>4095.506490183282</v>
      </c>
      <c r="L30" s="19">
        <f t="shared" si="121"/>
        <v>4300.2818146924465</v>
      </c>
      <c r="M30" s="19">
        <f t="shared" si="121"/>
        <v>4515.2959054270686</v>
      </c>
      <c r="N30" s="19">
        <f t="shared" si="121"/>
        <v>4741.0607006984219</v>
      </c>
      <c r="O30" s="19">
        <f t="shared" si="121"/>
        <v>4978.1137357333428</v>
      </c>
      <c r="P30" s="19">
        <f t="shared" si="121"/>
        <v>5227.0194225200103</v>
      </c>
      <c r="Q30" s="19">
        <f t="shared" si="121"/>
        <v>5488.3703936460106</v>
      </c>
      <c r="R30" s="5">
        <f t="shared" si="117"/>
        <v>4300.2818146924465</v>
      </c>
      <c r="S30" s="5">
        <f t="shared" si="117"/>
        <v>4515.2959054270686</v>
      </c>
      <c r="T30" s="5">
        <f t="shared" si="117"/>
        <v>4741.0607006984219</v>
      </c>
      <c r="U30" s="5">
        <f t="shared" si="117"/>
        <v>4978.1137357333428</v>
      </c>
      <c r="V30" s="5">
        <f t="shared" si="117"/>
        <v>5227.0194225200103</v>
      </c>
      <c r="W30" s="5">
        <f t="shared" si="117"/>
        <v>5488.3703936460106</v>
      </c>
      <c r="X30" s="5">
        <f t="shared" si="117"/>
        <v>5762.7889133283115</v>
      </c>
      <c r="Y30" s="5">
        <f t="shared" si="117"/>
        <v>6050.9283589947272</v>
      </c>
      <c r="Z30" s="4">
        <f t="shared" si="118"/>
        <v>8600.5636293848929</v>
      </c>
      <c r="AA30" s="4">
        <f t="shared" si="118"/>
        <v>9030.5918108541373</v>
      </c>
      <c r="AB30" s="4">
        <f t="shared" si="118"/>
        <v>9482.1214013968438</v>
      </c>
      <c r="AC30" s="4">
        <f t="shared" si="118"/>
        <v>9956.2274714666855</v>
      </c>
      <c r="AD30" s="4">
        <f t="shared" si="118"/>
        <v>10454.038845040021</v>
      </c>
      <c r="AE30" s="4">
        <f t="shared" si="118"/>
        <v>10976.740787292021</v>
      </c>
      <c r="AF30" s="4">
        <f t="shared" si="118"/>
        <v>11525.577826656623</v>
      </c>
      <c r="AG30" s="4">
        <f t="shared" si="118"/>
        <v>12101.856717989454</v>
      </c>
      <c r="AI30" s="19">
        <f>AI35</f>
        <v>3613.0222930699238</v>
      </c>
      <c r="AJ30" s="19">
        <f>AI30*(1+$AJ$2)</f>
        <v>3757.5431847927207</v>
      </c>
      <c r="AK30" s="19">
        <f t="shared" ref="AK30:AP30" si="122">AJ30*(1+$AJ$2)</f>
        <v>3907.8449121844296</v>
      </c>
      <c r="AL30" s="19">
        <f t="shared" si="122"/>
        <v>4064.1587086718068</v>
      </c>
      <c r="AM30" s="19">
        <f t="shared" si="122"/>
        <v>4226.7250570186789</v>
      </c>
      <c r="AN30" s="19">
        <f t="shared" si="122"/>
        <v>4395.7940592994264</v>
      </c>
      <c r="AO30" s="19">
        <f t="shared" si="122"/>
        <v>4571.6258216714032</v>
      </c>
      <c r="AP30" s="19">
        <f t="shared" si="122"/>
        <v>4754.4908545382596</v>
      </c>
      <c r="AR30" s="19">
        <f>AR35</f>
        <v>3585.3231666203651</v>
      </c>
      <c r="AS30" s="19">
        <f t="shared" ref="AS30:AT30" si="123">AR30*1.039</f>
        <v>3725.1507701185592</v>
      </c>
      <c r="AT30" s="19">
        <f t="shared" si="123"/>
        <v>3870.4316501531825</v>
      </c>
      <c r="AU30" s="19">
        <f t="shared" si="23"/>
        <v>4021.3784845091564</v>
      </c>
      <c r="AV30" s="19">
        <f t="shared" si="24"/>
        <v>4178.2122454050132</v>
      </c>
      <c r="AW30" s="19">
        <f t="shared" si="25"/>
        <v>4341.1625229758083</v>
      </c>
      <c r="AX30" s="19">
        <f t="shared" si="26"/>
        <v>4510.4678613718643</v>
      </c>
      <c r="AY30" s="19">
        <f t="shared" si="27"/>
        <v>4686.3761079653668</v>
      </c>
    </row>
    <row r="31" spans="1:51">
      <c r="A31" s="60"/>
      <c r="B31" s="61"/>
      <c r="C31" s="51"/>
      <c r="D31" s="98" t="s">
        <v>0</v>
      </c>
      <c r="E31" s="98"/>
      <c r="F31" s="98"/>
      <c r="G31" s="99">
        <v>13</v>
      </c>
      <c r="H31" s="99"/>
      <c r="I31" s="99"/>
      <c r="J31" s="6">
        <f t="shared" ref="J31:J41" si="124">J32*(1+$I$4)</f>
        <v>4741.0607006984219</v>
      </c>
      <c r="K31" s="6">
        <f t="shared" ref="K31:Q31" si="125">J31*(1+$I$4)</f>
        <v>4978.1137357333428</v>
      </c>
      <c r="L31" s="6">
        <f t="shared" si="125"/>
        <v>5227.0194225200103</v>
      </c>
      <c r="M31" s="6">
        <f t="shared" si="125"/>
        <v>5488.3703936460106</v>
      </c>
      <c r="N31" s="6">
        <f t="shared" si="125"/>
        <v>5762.7889133283115</v>
      </c>
      <c r="O31" s="6">
        <f t="shared" si="125"/>
        <v>6050.9283589947272</v>
      </c>
      <c r="P31" s="6">
        <f t="shared" si="125"/>
        <v>6353.4747769444639</v>
      </c>
      <c r="Q31" s="6">
        <f t="shared" si="125"/>
        <v>6671.1485157916877</v>
      </c>
      <c r="R31" s="5"/>
      <c r="S31" s="5"/>
      <c r="T31" s="5"/>
      <c r="U31" s="5"/>
      <c r="V31" s="5"/>
      <c r="W31" s="5"/>
      <c r="X31" s="5"/>
      <c r="Y31" s="5"/>
      <c r="Z31" s="4"/>
      <c r="AA31" s="4"/>
      <c r="AB31" s="4"/>
      <c r="AC31" s="4"/>
      <c r="AD31" s="4"/>
      <c r="AE31" s="4"/>
      <c r="AF31" s="4"/>
      <c r="AG31" s="4"/>
      <c r="AI31" s="6">
        <f t="shared" ref="AI31:AI41" si="126">AI32*(1+$AJ$2)</f>
        <v>4226.7250570186789</v>
      </c>
      <c r="AJ31" s="6">
        <f t="shared" ref="AJ31:AJ42" si="127">AI31*(1+$AJ$2)</f>
        <v>4395.7940592994264</v>
      </c>
      <c r="AK31" s="6">
        <f t="shared" ref="AK31:AP42" si="128">AJ31*1.04</f>
        <v>4571.6258216714032</v>
      </c>
      <c r="AL31" s="6">
        <f t="shared" si="128"/>
        <v>4754.4908545382596</v>
      </c>
      <c r="AM31" s="6">
        <f t="shared" si="128"/>
        <v>4944.6704887197902</v>
      </c>
      <c r="AN31" s="6">
        <f t="shared" si="128"/>
        <v>5142.457308268582</v>
      </c>
      <c r="AO31" s="6">
        <f t="shared" si="128"/>
        <v>5348.1556005993252</v>
      </c>
      <c r="AP31" s="6">
        <f t="shared" si="128"/>
        <v>5562.0818246232984</v>
      </c>
      <c r="AR31" s="6">
        <f t="shared" ref="AR31:AR41" si="129">AR32*(1+$AS$2)</f>
        <v>4178.2122454050132</v>
      </c>
      <c r="AS31" s="6">
        <f t="shared" ref="AS31:AY31" si="130">AR31*(1+$AS$2)</f>
        <v>4341.1625229758083</v>
      </c>
      <c r="AT31" s="6">
        <f t="shared" si="130"/>
        <v>4510.4678613718643</v>
      </c>
      <c r="AU31" s="6">
        <f t="shared" si="130"/>
        <v>4686.3761079653668</v>
      </c>
      <c r="AV31" s="6">
        <f t="shared" si="130"/>
        <v>4869.1447761760155</v>
      </c>
      <c r="AW31" s="6">
        <f t="shared" si="130"/>
        <v>5059.0414224468796</v>
      </c>
      <c r="AX31" s="6">
        <f t="shared" si="130"/>
        <v>5256.3440379223075</v>
      </c>
      <c r="AY31" s="6">
        <f t="shared" si="130"/>
        <v>5461.341455401277</v>
      </c>
    </row>
    <row r="32" spans="1:51">
      <c r="A32" s="56">
        <v>30</v>
      </c>
      <c r="B32" s="57">
        <f>B30*1.039</f>
        <v>4385.8790729198181</v>
      </c>
      <c r="C32" s="50"/>
      <c r="D32" s="98"/>
      <c r="E32" s="98"/>
      <c r="F32" s="98"/>
      <c r="G32" s="99">
        <v>12</v>
      </c>
      <c r="H32" s="99"/>
      <c r="I32" s="99"/>
      <c r="J32" s="6">
        <f t="shared" si="124"/>
        <v>4515.2959054270686</v>
      </c>
      <c r="K32" s="6">
        <f t="shared" ref="K32:Q32" si="131">J32*(1+$I$4)</f>
        <v>4741.0607006984219</v>
      </c>
      <c r="L32" s="6">
        <f t="shared" si="131"/>
        <v>4978.1137357333428</v>
      </c>
      <c r="M32" s="6">
        <f t="shared" si="131"/>
        <v>5227.0194225200103</v>
      </c>
      <c r="N32" s="6">
        <f t="shared" si="131"/>
        <v>5488.3703936460106</v>
      </c>
      <c r="O32" s="6">
        <f t="shared" si="131"/>
        <v>5762.7889133283115</v>
      </c>
      <c r="P32" s="6">
        <f t="shared" si="131"/>
        <v>6050.9283589947272</v>
      </c>
      <c r="Q32" s="6">
        <f t="shared" si="131"/>
        <v>6353.4747769444639</v>
      </c>
      <c r="R32" s="5">
        <f t="shared" ref="R32:R41" si="132">IF($R$2="ENSINO MÉDIO",J34*0.3,IF($R$2="GRADUAÇÃO",J34*0.4,IF($R$2="ESPECIALIZAÇÃO",J34*0.5,IF($R$2="MESTRADO",J34*0.75,IF($R$2="DOUTORADO",J34)))))</f>
        <v>4095.506490183282</v>
      </c>
      <c r="S32" s="5">
        <f t="shared" ref="S32:S41" si="133">IF($R$2="ENSINO MÉDIO",K34*0.3,IF($R$2="GRADUAÇÃO",K34*0.4,IF($R$2="ESPECIALIZAÇÃO",K34*0.5,IF($R$2="MESTRADO",K34*0.75,IF($R$2="DOUTORADO",K34)))))</f>
        <v>4300.2818146924465</v>
      </c>
      <c r="T32" s="5">
        <f t="shared" ref="T32:T41" si="134">IF($R$2="ENSINO MÉDIO",L34*0.3,IF($R$2="GRADUAÇÃO",L34*0.4,IF($R$2="ESPECIALIZAÇÃO",L34*0.5,IF($R$2="MESTRADO",L34*0.75,IF($R$2="DOUTORADO",L34)))))</f>
        <v>4515.2959054270686</v>
      </c>
      <c r="U32" s="5">
        <f t="shared" ref="U32:U41" si="135">IF($R$2="ENSINO MÉDIO",M34*0.3,IF($R$2="GRADUAÇÃO",M34*0.4,IF($R$2="ESPECIALIZAÇÃO",M34*0.5,IF($R$2="MESTRADO",M34*0.75,IF($R$2="DOUTORADO",M34)))))</f>
        <v>4741.0607006984219</v>
      </c>
      <c r="V32" s="5">
        <f t="shared" ref="V32:V41" si="136">IF($R$2="ENSINO MÉDIO",N34*0.3,IF($R$2="GRADUAÇÃO",N34*0.4,IF($R$2="ESPECIALIZAÇÃO",N34*0.5,IF($R$2="MESTRADO",N34*0.75,IF($R$2="DOUTORADO",N34)))))</f>
        <v>4978.1137357333428</v>
      </c>
      <c r="W32" s="5">
        <f t="shared" ref="W32:W41" si="137">IF($R$2="ENSINO MÉDIO",O34*0.3,IF($R$2="GRADUAÇÃO",O34*0.4,IF($R$2="ESPECIALIZAÇÃO",O34*0.5,IF($R$2="MESTRADO",O34*0.75,IF($R$2="DOUTORADO",O34)))))</f>
        <v>5227.0194225200103</v>
      </c>
      <c r="X32" s="5">
        <f t="shared" ref="X32:X41" si="138">IF($R$2="ENSINO MÉDIO",P34*0.3,IF($R$2="GRADUAÇÃO",P34*0.4,IF($R$2="ESPECIALIZAÇÃO",P34*0.5,IF($R$2="MESTRADO",P34*0.75,IF($R$2="DOUTORADO",P34)))))</f>
        <v>5488.3703936460106</v>
      </c>
      <c r="Y32" s="5">
        <f t="shared" ref="Y32:Y41" si="139">IF($R$2="ENSINO MÉDIO",Q34*0.3,IF($R$2="GRADUAÇÃO",Q34*0.4,IF($R$2="ESPECIALIZAÇÃO",Q34*0.5,IF($R$2="MESTRADO",Q34*0.75,IF($R$2="DOUTORADO",Q34)))))</f>
        <v>5762.7889133283115</v>
      </c>
      <c r="Z32" s="4">
        <f t="shared" ref="Z32:Z41" si="140">IFERROR(J34+R32,"IQ Não Aplicável")</f>
        <v>8191.0129803665641</v>
      </c>
      <c r="AA32" s="4">
        <f t="shared" ref="AA32:AA41" si="141">IFERROR(K34+S32,"IQ Não Aplicável")</f>
        <v>8600.5636293848929</v>
      </c>
      <c r="AB32" s="4">
        <f t="shared" ref="AB32:AB41" si="142">IFERROR(L34+T32,"IQ Não Aplicável")</f>
        <v>9030.5918108541373</v>
      </c>
      <c r="AC32" s="4">
        <f t="shared" ref="AC32:AC41" si="143">IFERROR(M34+U32,"IQ Não Aplicável")</f>
        <v>9482.1214013968438</v>
      </c>
      <c r="AD32" s="4">
        <f t="shared" ref="AD32:AD41" si="144">IFERROR(N34+V32,"IQ Não Aplicável")</f>
        <v>9956.2274714666855</v>
      </c>
      <c r="AE32" s="4">
        <f t="shared" ref="AE32:AE41" si="145">IFERROR(O34+W32,"IQ Não Aplicável")</f>
        <v>10454.038845040021</v>
      </c>
      <c r="AF32" s="4">
        <f t="shared" ref="AF32:AF41" si="146">IFERROR(P34+X32,"IQ Não Aplicável")</f>
        <v>10976.740787292021</v>
      </c>
      <c r="AG32" s="4">
        <f t="shared" ref="AG32:AG41" si="147">IFERROR(Q34+Y32,"IQ Não Aplicável")</f>
        <v>11525.577826656623</v>
      </c>
      <c r="AI32" s="6">
        <f t="shared" si="126"/>
        <v>4064.1587086718068</v>
      </c>
      <c r="AJ32" s="6">
        <f t="shared" si="127"/>
        <v>4226.7250570186789</v>
      </c>
      <c r="AK32" s="6">
        <f t="shared" si="128"/>
        <v>4395.7940592994264</v>
      </c>
      <c r="AL32" s="6">
        <f t="shared" si="128"/>
        <v>4571.6258216714032</v>
      </c>
      <c r="AM32" s="6">
        <f t="shared" si="128"/>
        <v>4754.4908545382596</v>
      </c>
      <c r="AN32" s="6">
        <f t="shared" si="128"/>
        <v>4944.6704887197902</v>
      </c>
      <c r="AO32" s="6">
        <f t="shared" si="128"/>
        <v>5142.457308268582</v>
      </c>
      <c r="AP32" s="6">
        <f t="shared" si="128"/>
        <v>5348.1556005993252</v>
      </c>
      <c r="AR32" s="6">
        <f t="shared" si="129"/>
        <v>4021.3784845091564</v>
      </c>
      <c r="AS32" s="6">
        <f t="shared" ref="AS32:AY32" si="148">AR32*(1+$AS$2)</f>
        <v>4178.2122454050132</v>
      </c>
      <c r="AT32" s="6">
        <f t="shared" si="148"/>
        <v>4341.1625229758083</v>
      </c>
      <c r="AU32" s="6">
        <f t="shared" si="148"/>
        <v>4510.4678613718643</v>
      </c>
      <c r="AV32" s="6">
        <f t="shared" si="148"/>
        <v>4686.3761079653668</v>
      </c>
      <c r="AW32" s="6">
        <f t="shared" si="148"/>
        <v>4869.1447761760155</v>
      </c>
      <c r="AX32" s="6">
        <f t="shared" si="148"/>
        <v>5059.0414224468796</v>
      </c>
      <c r="AY32" s="6">
        <f t="shared" si="148"/>
        <v>5256.3440379223075</v>
      </c>
    </row>
    <row r="33" spans="1:51">
      <c r="A33" s="56">
        <v>31</v>
      </c>
      <c r="B33" s="57">
        <f t="shared" si="0"/>
        <v>4556.9283567636903</v>
      </c>
      <c r="C33" s="50"/>
      <c r="D33" s="98"/>
      <c r="E33" s="98"/>
      <c r="F33" s="98"/>
      <c r="G33" s="99">
        <v>11</v>
      </c>
      <c r="H33" s="99"/>
      <c r="I33" s="99"/>
      <c r="J33" s="6">
        <f t="shared" si="124"/>
        <v>4300.2818146924465</v>
      </c>
      <c r="K33" s="6">
        <f t="shared" ref="K33:Q33" si="149">J33*(1+$I$4)</f>
        <v>4515.2959054270686</v>
      </c>
      <c r="L33" s="6">
        <f t="shared" si="149"/>
        <v>4741.0607006984219</v>
      </c>
      <c r="M33" s="6">
        <f t="shared" si="149"/>
        <v>4978.1137357333428</v>
      </c>
      <c r="N33" s="6">
        <f t="shared" si="149"/>
        <v>5227.0194225200103</v>
      </c>
      <c r="O33" s="6">
        <f t="shared" si="149"/>
        <v>5488.3703936460106</v>
      </c>
      <c r="P33" s="6">
        <f t="shared" si="149"/>
        <v>5762.7889133283115</v>
      </c>
      <c r="Q33" s="6">
        <f t="shared" si="149"/>
        <v>6050.9283589947272</v>
      </c>
      <c r="R33" s="5">
        <f t="shared" si="132"/>
        <v>3900.4823716031256</v>
      </c>
      <c r="S33" s="5">
        <f t="shared" si="133"/>
        <v>4095.506490183282</v>
      </c>
      <c r="T33" s="5">
        <f t="shared" si="134"/>
        <v>4300.2818146924465</v>
      </c>
      <c r="U33" s="5">
        <f t="shared" si="135"/>
        <v>4515.2959054270686</v>
      </c>
      <c r="V33" s="5">
        <f t="shared" si="136"/>
        <v>4741.0607006984219</v>
      </c>
      <c r="W33" s="5">
        <f t="shared" si="137"/>
        <v>4978.1137357333428</v>
      </c>
      <c r="X33" s="5">
        <f t="shared" si="138"/>
        <v>5227.0194225200103</v>
      </c>
      <c r="Y33" s="5">
        <f t="shared" si="139"/>
        <v>5488.3703936460106</v>
      </c>
      <c r="Z33" s="4">
        <f t="shared" si="140"/>
        <v>7800.9647432062511</v>
      </c>
      <c r="AA33" s="4">
        <f t="shared" si="141"/>
        <v>8191.0129803665641</v>
      </c>
      <c r="AB33" s="4">
        <f t="shared" si="142"/>
        <v>8600.5636293848929</v>
      </c>
      <c r="AC33" s="4">
        <f t="shared" si="143"/>
        <v>9030.5918108541373</v>
      </c>
      <c r="AD33" s="4">
        <f t="shared" si="144"/>
        <v>9482.1214013968438</v>
      </c>
      <c r="AE33" s="4">
        <f t="shared" si="145"/>
        <v>9956.2274714666855</v>
      </c>
      <c r="AF33" s="4">
        <f t="shared" si="146"/>
        <v>10454.038845040021</v>
      </c>
      <c r="AG33" s="4">
        <f t="shared" si="147"/>
        <v>10976.740787292021</v>
      </c>
      <c r="AI33" s="6">
        <f t="shared" si="126"/>
        <v>3907.8449121844296</v>
      </c>
      <c r="AJ33" s="6">
        <f t="shared" si="127"/>
        <v>4064.1587086718068</v>
      </c>
      <c r="AK33" s="6">
        <f t="shared" si="128"/>
        <v>4226.7250570186789</v>
      </c>
      <c r="AL33" s="6">
        <f t="shared" si="128"/>
        <v>4395.7940592994264</v>
      </c>
      <c r="AM33" s="6">
        <f t="shared" si="128"/>
        <v>4571.6258216714032</v>
      </c>
      <c r="AN33" s="6">
        <f t="shared" si="128"/>
        <v>4754.4908545382596</v>
      </c>
      <c r="AO33" s="6">
        <f t="shared" si="128"/>
        <v>4944.6704887197902</v>
      </c>
      <c r="AP33" s="6">
        <f t="shared" si="128"/>
        <v>5142.457308268582</v>
      </c>
      <c r="AR33" s="6">
        <f t="shared" si="129"/>
        <v>3870.4316501531825</v>
      </c>
      <c r="AS33" s="6">
        <f t="shared" ref="AS33:AY33" si="150">AR33*(1+$AS$2)</f>
        <v>4021.3784845091564</v>
      </c>
      <c r="AT33" s="6">
        <f t="shared" si="150"/>
        <v>4178.2122454050132</v>
      </c>
      <c r="AU33" s="6">
        <f t="shared" si="150"/>
        <v>4341.1625229758083</v>
      </c>
      <c r="AV33" s="6">
        <f t="shared" si="150"/>
        <v>4510.4678613718643</v>
      </c>
      <c r="AW33" s="6">
        <f t="shared" si="150"/>
        <v>4686.3761079653668</v>
      </c>
      <c r="AX33" s="6">
        <f t="shared" si="150"/>
        <v>4869.1447761760155</v>
      </c>
      <c r="AY33" s="6">
        <f t="shared" si="150"/>
        <v>5059.0414224468796</v>
      </c>
    </row>
    <row r="34" spans="1:51">
      <c r="A34" s="56">
        <v>32</v>
      </c>
      <c r="B34" s="57">
        <f t="shared" si="0"/>
        <v>4734.6485626774738</v>
      </c>
      <c r="C34" s="50"/>
      <c r="D34" s="98"/>
      <c r="E34" s="98"/>
      <c r="F34" s="98"/>
      <c r="G34" s="99">
        <v>10</v>
      </c>
      <c r="H34" s="99"/>
      <c r="I34" s="99"/>
      <c r="J34" s="6">
        <f t="shared" si="124"/>
        <v>4095.506490183282</v>
      </c>
      <c r="K34" s="6">
        <f t="shared" ref="K34:Q34" si="151">J34*(1+$I$4)</f>
        <v>4300.2818146924465</v>
      </c>
      <c r="L34" s="6">
        <f t="shared" si="151"/>
        <v>4515.2959054270686</v>
      </c>
      <c r="M34" s="6">
        <f t="shared" si="151"/>
        <v>4741.0607006984219</v>
      </c>
      <c r="N34" s="6">
        <f t="shared" si="151"/>
        <v>4978.1137357333428</v>
      </c>
      <c r="O34" s="6">
        <f t="shared" si="151"/>
        <v>5227.0194225200103</v>
      </c>
      <c r="P34" s="6">
        <f t="shared" si="151"/>
        <v>5488.3703936460106</v>
      </c>
      <c r="Q34" s="6">
        <f t="shared" si="151"/>
        <v>5762.7889133283115</v>
      </c>
      <c r="R34" s="5">
        <f t="shared" si="132"/>
        <v>3714.7451158125004</v>
      </c>
      <c r="S34" s="5">
        <f t="shared" si="133"/>
        <v>3900.4823716031256</v>
      </c>
      <c r="T34" s="5">
        <f t="shared" si="134"/>
        <v>4095.506490183282</v>
      </c>
      <c r="U34" s="5">
        <f t="shared" si="135"/>
        <v>4300.2818146924465</v>
      </c>
      <c r="V34" s="5">
        <f t="shared" si="136"/>
        <v>4515.2959054270686</v>
      </c>
      <c r="W34" s="5">
        <f t="shared" si="137"/>
        <v>4741.0607006984219</v>
      </c>
      <c r="X34" s="5">
        <f t="shared" si="138"/>
        <v>4978.1137357333428</v>
      </c>
      <c r="Y34" s="5">
        <f t="shared" si="139"/>
        <v>5227.0194225200103</v>
      </c>
      <c r="Z34" s="4">
        <f t="shared" si="140"/>
        <v>7429.4902316250009</v>
      </c>
      <c r="AA34" s="4">
        <f t="shared" si="141"/>
        <v>7800.9647432062511</v>
      </c>
      <c r="AB34" s="4">
        <f t="shared" si="142"/>
        <v>8191.0129803665641</v>
      </c>
      <c r="AC34" s="4">
        <f t="shared" si="143"/>
        <v>8600.5636293848929</v>
      </c>
      <c r="AD34" s="4">
        <f t="shared" si="144"/>
        <v>9030.5918108541373</v>
      </c>
      <c r="AE34" s="4">
        <f t="shared" si="145"/>
        <v>9482.1214013968438</v>
      </c>
      <c r="AF34" s="4">
        <f t="shared" si="146"/>
        <v>9956.2274714666855</v>
      </c>
      <c r="AG34" s="4">
        <f t="shared" si="147"/>
        <v>10454.038845040021</v>
      </c>
      <c r="AI34" s="6">
        <f t="shared" si="126"/>
        <v>3757.5431847927207</v>
      </c>
      <c r="AJ34" s="6">
        <f t="shared" si="127"/>
        <v>3907.8449121844296</v>
      </c>
      <c r="AK34" s="6">
        <f t="shared" si="128"/>
        <v>4064.1587086718068</v>
      </c>
      <c r="AL34" s="6">
        <f t="shared" si="128"/>
        <v>4226.7250570186789</v>
      </c>
      <c r="AM34" s="6">
        <f t="shared" si="128"/>
        <v>4395.7940592994264</v>
      </c>
      <c r="AN34" s="6">
        <f t="shared" si="128"/>
        <v>4571.6258216714032</v>
      </c>
      <c r="AO34" s="6">
        <f t="shared" si="128"/>
        <v>4754.4908545382596</v>
      </c>
      <c r="AP34" s="6">
        <f t="shared" si="128"/>
        <v>4944.6704887197902</v>
      </c>
      <c r="AR34" s="6">
        <f t="shared" si="129"/>
        <v>3725.1507701185592</v>
      </c>
      <c r="AS34" s="6">
        <f t="shared" ref="AS34:AY34" si="152">AR34*(1+$AS$2)</f>
        <v>3870.4316501531825</v>
      </c>
      <c r="AT34" s="6">
        <f t="shared" si="152"/>
        <v>4021.3784845091564</v>
      </c>
      <c r="AU34" s="6">
        <f t="shared" si="152"/>
        <v>4178.2122454050132</v>
      </c>
      <c r="AV34" s="6">
        <f t="shared" si="152"/>
        <v>4341.1625229758083</v>
      </c>
      <c r="AW34" s="6">
        <f t="shared" si="152"/>
        <v>4510.4678613718643</v>
      </c>
      <c r="AX34" s="6">
        <f t="shared" si="152"/>
        <v>4686.3761079653668</v>
      </c>
      <c r="AY34" s="6">
        <f t="shared" si="152"/>
        <v>4869.1447761760155</v>
      </c>
    </row>
    <row r="35" spans="1:51">
      <c r="A35" s="56">
        <v>33</v>
      </c>
      <c r="B35" s="57">
        <f t="shared" si="0"/>
        <v>4919.2998566218948</v>
      </c>
      <c r="C35" s="50"/>
      <c r="D35" s="98"/>
      <c r="E35" s="98"/>
      <c r="F35" s="98"/>
      <c r="G35" s="99">
        <v>9</v>
      </c>
      <c r="H35" s="99"/>
      <c r="I35" s="99"/>
      <c r="J35" s="6">
        <f t="shared" si="124"/>
        <v>3900.4823716031256</v>
      </c>
      <c r="K35" s="6">
        <f t="shared" ref="K35:Q35" si="153">J35*(1+$I$4)</f>
        <v>4095.506490183282</v>
      </c>
      <c r="L35" s="6">
        <f t="shared" si="153"/>
        <v>4300.2818146924465</v>
      </c>
      <c r="M35" s="6">
        <f t="shared" si="153"/>
        <v>4515.2959054270686</v>
      </c>
      <c r="N35" s="6">
        <f t="shared" si="153"/>
        <v>4741.0607006984219</v>
      </c>
      <c r="O35" s="6">
        <f t="shared" si="153"/>
        <v>4978.1137357333428</v>
      </c>
      <c r="P35" s="6">
        <f t="shared" si="153"/>
        <v>5227.0194225200103</v>
      </c>
      <c r="Q35" s="6">
        <f t="shared" si="153"/>
        <v>5488.3703936460106</v>
      </c>
      <c r="R35" s="5">
        <f t="shared" si="132"/>
        <v>3537.8524912500002</v>
      </c>
      <c r="S35" s="5">
        <f t="shared" si="133"/>
        <v>3714.7451158125004</v>
      </c>
      <c r="T35" s="5">
        <f t="shared" si="134"/>
        <v>3900.4823716031256</v>
      </c>
      <c r="U35" s="5">
        <f t="shared" si="135"/>
        <v>4095.506490183282</v>
      </c>
      <c r="V35" s="5">
        <f t="shared" si="136"/>
        <v>4300.2818146924465</v>
      </c>
      <c r="W35" s="5">
        <f t="shared" si="137"/>
        <v>4515.2959054270686</v>
      </c>
      <c r="X35" s="5">
        <f t="shared" si="138"/>
        <v>4741.0607006984219</v>
      </c>
      <c r="Y35" s="5">
        <f t="shared" si="139"/>
        <v>4978.1137357333428</v>
      </c>
      <c r="Z35" s="4">
        <f t="shared" si="140"/>
        <v>7075.7049825000004</v>
      </c>
      <c r="AA35" s="4">
        <f t="shared" si="141"/>
        <v>7429.4902316250009</v>
      </c>
      <c r="AB35" s="4">
        <f t="shared" si="142"/>
        <v>7800.9647432062511</v>
      </c>
      <c r="AC35" s="4">
        <f t="shared" si="143"/>
        <v>8191.0129803665641</v>
      </c>
      <c r="AD35" s="4">
        <f t="shared" si="144"/>
        <v>8600.5636293848929</v>
      </c>
      <c r="AE35" s="4">
        <f t="shared" si="145"/>
        <v>9030.5918108541373</v>
      </c>
      <c r="AF35" s="4">
        <f t="shared" si="146"/>
        <v>9482.1214013968438</v>
      </c>
      <c r="AG35" s="4">
        <f t="shared" si="147"/>
        <v>9956.2274714666855</v>
      </c>
      <c r="AI35" s="6">
        <f t="shared" si="126"/>
        <v>3613.0222930699238</v>
      </c>
      <c r="AJ35" s="6">
        <f t="shared" si="127"/>
        <v>3757.5431847927207</v>
      </c>
      <c r="AK35" s="6">
        <f t="shared" si="128"/>
        <v>3907.8449121844296</v>
      </c>
      <c r="AL35" s="6">
        <f t="shared" si="128"/>
        <v>4064.1587086718068</v>
      </c>
      <c r="AM35" s="6">
        <f t="shared" si="128"/>
        <v>4226.7250570186789</v>
      </c>
      <c r="AN35" s="6">
        <f t="shared" si="128"/>
        <v>4395.7940592994264</v>
      </c>
      <c r="AO35" s="6">
        <f t="shared" si="128"/>
        <v>4571.6258216714032</v>
      </c>
      <c r="AP35" s="6">
        <f t="shared" si="128"/>
        <v>4754.4908545382596</v>
      </c>
      <c r="AR35" s="6">
        <f t="shared" si="129"/>
        <v>3585.3231666203651</v>
      </c>
      <c r="AS35" s="6">
        <f t="shared" ref="AS35:AY35" si="154">AR35*(1+$AS$2)</f>
        <v>3725.1507701185592</v>
      </c>
      <c r="AT35" s="6">
        <f t="shared" si="154"/>
        <v>3870.4316501531825</v>
      </c>
      <c r="AU35" s="6">
        <f t="shared" si="154"/>
        <v>4021.3784845091564</v>
      </c>
      <c r="AV35" s="6">
        <f t="shared" si="154"/>
        <v>4178.2122454050132</v>
      </c>
      <c r="AW35" s="6">
        <f t="shared" si="154"/>
        <v>4341.1625229758083</v>
      </c>
      <c r="AX35" s="6">
        <f t="shared" si="154"/>
        <v>4510.4678613718643</v>
      </c>
      <c r="AY35" s="6">
        <f t="shared" si="154"/>
        <v>4686.3761079653668</v>
      </c>
    </row>
    <row r="36" spans="1:51">
      <c r="A36" s="66">
        <v>34</v>
      </c>
      <c r="B36" s="67">
        <f t="shared" si="0"/>
        <v>5111.1525510301481</v>
      </c>
      <c r="C36" s="50"/>
      <c r="D36" s="98"/>
      <c r="E36" s="98"/>
      <c r="F36" s="98"/>
      <c r="G36" s="99">
        <v>8</v>
      </c>
      <c r="H36" s="99"/>
      <c r="I36" s="99"/>
      <c r="J36" s="6">
        <f t="shared" si="124"/>
        <v>3714.7451158125004</v>
      </c>
      <c r="K36" s="6">
        <f t="shared" ref="K36:Q36" si="155">J36*(1+$I$4)</f>
        <v>3900.4823716031256</v>
      </c>
      <c r="L36" s="6">
        <f t="shared" si="155"/>
        <v>4095.506490183282</v>
      </c>
      <c r="M36" s="6">
        <f t="shared" si="155"/>
        <v>4300.2818146924465</v>
      </c>
      <c r="N36" s="6">
        <f t="shared" si="155"/>
        <v>4515.2959054270686</v>
      </c>
      <c r="O36" s="6">
        <f t="shared" si="155"/>
        <v>4741.0607006984219</v>
      </c>
      <c r="P36" s="6">
        <f t="shared" si="155"/>
        <v>4978.1137357333428</v>
      </c>
      <c r="Q36" s="6">
        <f t="shared" si="155"/>
        <v>5227.0194225200103</v>
      </c>
      <c r="R36" s="5">
        <f t="shared" si="132"/>
        <v>3369.3833250000002</v>
      </c>
      <c r="S36" s="5">
        <f t="shared" si="133"/>
        <v>3537.8524912500002</v>
      </c>
      <c r="T36" s="5">
        <f t="shared" si="134"/>
        <v>3714.7451158125004</v>
      </c>
      <c r="U36" s="5">
        <f t="shared" si="135"/>
        <v>3900.4823716031256</v>
      </c>
      <c r="V36" s="5">
        <f t="shared" si="136"/>
        <v>4095.506490183282</v>
      </c>
      <c r="W36" s="5">
        <f t="shared" si="137"/>
        <v>4300.2818146924465</v>
      </c>
      <c r="X36" s="5">
        <f t="shared" si="138"/>
        <v>4515.2959054270686</v>
      </c>
      <c r="Y36" s="5">
        <f t="shared" si="139"/>
        <v>4741.0607006984219</v>
      </c>
      <c r="Z36" s="4">
        <f t="shared" si="140"/>
        <v>6738.7666500000005</v>
      </c>
      <c r="AA36" s="4">
        <f t="shared" si="141"/>
        <v>7075.7049825000004</v>
      </c>
      <c r="AB36" s="4">
        <f t="shared" si="142"/>
        <v>7429.4902316250009</v>
      </c>
      <c r="AC36" s="4">
        <f t="shared" si="143"/>
        <v>7800.9647432062511</v>
      </c>
      <c r="AD36" s="4">
        <f t="shared" si="144"/>
        <v>8191.0129803665641</v>
      </c>
      <c r="AE36" s="4">
        <f t="shared" si="145"/>
        <v>8600.5636293848929</v>
      </c>
      <c r="AF36" s="4">
        <f t="shared" si="146"/>
        <v>9030.5918108541373</v>
      </c>
      <c r="AG36" s="4">
        <f t="shared" si="147"/>
        <v>9482.1214013968438</v>
      </c>
      <c r="AI36" s="6">
        <f t="shared" si="126"/>
        <v>3474.0598971826189</v>
      </c>
      <c r="AJ36" s="6">
        <f t="shared" si="127"/>
        <v>3613.0222930699238</v>
      </c>
      <c r="AK36" s="6">
        <f t="shared" si="128"/>
        <v>3757.5431847927207</v>
      </c>
      <c r="AL36" s="6">
        <f t="shared" si="128"/>
        <v>3907.8449121844296</v>
      </c>
      <c r="AM36" s="6">
        <f t="shared" si="128"/>
        <v>4064.1587086718068</v>
      </c>
      <c r="AN36" s="6">
        <f t="shared" si="128"/>
        <v>4226.7250570186789</v>
      </c>
      <c r="AO36" s="6">
        <f t="shared" si="128"/>
        <v>4395.7940592994264</v>
      </c>
      <c r="AP36" s="6">
        <f t="shared" si="128"/>
        <v>4571.6258216714032</v>
      </c>
      <c r="AR36" s="6">
        <f t="shared" si="129"/>
        <v>3450.7441449666653</v>
      </c>
      <c r="AS36" s="6">
        <f t="shared" ref="AS36:AY36" si="156">AR36*(1+$AS$2)</f>
        <v>3585.3231666203651</v>
      </c>
      <c r="AT36" s="6">
        <f t="shared" si="156"/>
        <v>3725.1507701185592</v>
      </c>
      <c r="AU36" s="6">
        <f t="shared" si="156"/>
        <v>3870.4316501531825</v>
      </c>
      <c r="AV36" s="6">
        <f t="shared" si="156"/>
        <v>4021.3784845091564</v>
      </c>
      <c r="AW36" s="6">
        <f t="shared" si="156"/>
        <v>4178.2122454050132</v>
      </c>
      <c r="AX36" s="6">
        <f t="shared" si="156"/>
        <v>4341.1625229758083</v>
      </c>
      <c r="AY36" s="6">
        <f t="shared" si="156"/>
        <v>4510.4678613718643</v>
      </c>
    </row>
    <row r="37" spans="1:51">
      <c r="A37" s="56">
        <v>35</v>
      </c>
      <c r="B37" s="57">
        <f t="shared" si="0"/>
        <v>5310.487500520323</v>
      </c>
      <c r="C37" s="50"/>
      <c r="D37" s="98"/>
      <c r="E37" s="98"/>
      <c r="F37" s="98"/>
      <c r="G37" s="99">
        <v>7</v>
      </c>
      <c r="H37" s="99"/>
      <c r="I37" s="99"/>
      <c r="J37" s="6">
        <f t="shared" si="124"/>
        <v>3537.8524912500002</v>
      </c>
      <c r="K37" s="6">
        <f t="shared" ref="K37:Q37" si="157">J37*(1+$I$4)</f>
        <v>3714.7451158125004</v>
      </c>
      <c r="L37" s="6">
        <f t="shared" si="157"/>
        <v>3900.4823716031256</v>
      </c>
      <c r="M37" s="6">
        <f t="shared" si="157"/>
        <v>4095.506490183282</v>
      </c>
      <c r="N37" s="6">
        <f t="shared" si="157"/>
        <v>4300.2818146924465</v>
      </c>
      <c r="O37" s="6">
        <f t="shared" si="157"/>
        <v>4515.2959054270686</v>
      </c>
      <c r="P37" s="6">
        <f t="shared" si="157"/>
        <v>4741.0607006984219</v>
      </c>
      <c r="Q37" s="6">
        <f t="shared" si="157"/>
        <v>4978.1137357333428</v>
      </c>
      <c r="R37" s="5">
        <f t="shared" si="132"/>
        <v>3208.9365000000003</v>
      </c>
      <c r="S37" s="5">
        <f t="shared" si="133"/>
        <v>3369.3833250000002</v>
      </c>
      <c r="T37" s="5">
        <f t="shared" si="134"/>
        <v>3537.8524912500002</v>
      </c>
      <c r="U37" s="5">
        <f t="shared" si="135"/>
        <v>3714.7451158125004</v>
      </c>
      <c r="V37" s="5">
        <f t="shared" si="136"/>
        <v>3900.4823716031256</v>
      </c>
      <c r="W37" s="5">
        <f t="shared" si="137"/>
        <v>4095.506490183282</v>
      </c>
      <c r="X37" s="5">
        <f t="shared" si="138"/>
        <v>4300.2818146924465</v>
      </c>
      <c r="Y37" s="5">
        <f t="shared" si="139"/>
        <v>4515.2959054270686</v>
      </c>
      <c r="Z37" s="4">
        <f t="shared" si="140"/>
        <v>6417.8730000000005</v>
      </c>
      <c r="AA37" s="4">
        <f t="shared" si="141"/>
        <v>6738.7666500000005</v>
      </c>
      <c r="AB37" s="4">
        <f t="shared" si="142"/>
        <v>7075.7049825000004</v>
      </c>
      <c r="AC37" s="4">
        <f t="shared" si="143"/>
        <v>7429.4902316250009</v>
      </c>
      <c r="AD37" s="4">
        <f t="shared" si="144"/>
        <v>7800.9647432062511</v>
      </c>
      <c r="AE37" s="4">
        <f t="shared" si="145"/>
        <v>8191.0129803665641</v>
      </c>
      <c r="AF37" s="4">
        <f t="shared" si="146"/>
        <v>8600.5636293848929</v>
      </c>
      <c r="AG37" s="4">
        <f t="shared" si="147"/>
        <v>9030.5918108541373</v>
      </c>
      <c r="AI37" s="6">
        <f t="shared" si="126"/>
        <v>3340.4422088294409</v>
      </c>
      <c r="AJ37" s="6">
        <f t="shared" si="127"/>
        <v>3474.0598971826189</v>
      </c>
      <c r="AK37" s="6">
        <f t="shared" si="128"/>
        <v>3613.0222930699238</v>
      </c>
      <c r="AL37" s="6">
        <f t="shared" si="128"/>
        <v>3757.5431847927207</v>
      </c>
      <c r="AM37" s="6">
        <f t="shared" si="128"/>
        <v>3907.8449121844296</v>
      </c>
      <c r="AN37" s="6">
        <f t="shared" si="128"/>
        <v>4064.1587086718068</v>
      </c>
      <c r="AO37" s="6">
        <f t="shared" si="128"/>
        <v>4226.7250570186789</v>
      </c>
      <c r="AP37" s="6">
        <f t="shared" si="128"/>
        <v>4395.7940592994264</v>
      </c>
      <c r="AR37" s="6">
        <f t="shared" si="129"/>
        <v>3321.2166939043941</v>
      </c>
      <c r="AS37" s="6">
        <f t="shared" ref="AS37:AY37" si="158">AR37*(1+$AS$2)</f>
        <v>3450.7441449666653</v>
      </c>
      <c r="AT37" s="6">
        <f t="shared" si="158"/>
        <v>3585.3231666203651</v>
      </c>
      <c r="AU37" s="6">
        <f t="shared" si="158"/>
        <v>3725.1507701185592</v>
      </c>
      <c r="AV37" s="6">
        <f t="shared" si="158"/>
        <v>3870.4316501531825</v>
      </c>
      <c r="AW37" s="6">
        <f t="shared" si="158"/>
        <v>4021.3784845091564</v>
      </c>
      <c r="AX37" s="6">
        <f t="shared" si="158"/>
        <v>4178.2122454050132</v>
      </c>
      <c r="AY37" s="6">
        <f t="shared" si="158"/>
        <v>4341.1625229758083</v>
      </c>
    </row>
    <row r="38" spans="1:51">
      <c r="A38" s="56">
        <v>36</v>
      </c>
      <c r="B38" s="57">
        <f t="shared" si="0"/>
        <v>5517.5965130406148</v>
      </c>
      <c r="C38" s="50"/>
      <c r="D38" s="98"/>
      <c r="E38" s="98"/>
      <c r="F38" s="98"/>
      <c r="G38" s="99">
        <v>6</v>
      </c>
      <c r="H38" s="99"/>
      <c r="I38" s="99"/>
      <c r="J38" s="6">
        <f t="shared" si="124"/>
        <v>3369.3833250000002</v>
      </c>
      <c r="K38" s="6">
        <f t="shared" ref="K38:Q38" si="159">J38*(1+$I$4)</f>
        <v>3537.8524912500002</v>
      </c>
      <c r="L38" s="6">
        <f t="shared" si="159"/>
        <v>3714.7451158125004</v>
      </c>
      <c r="M38" s="6">
        <f t="shared" si="159"/>
        <v>3900.4823716031256</v>
      </c>
      <c r="N38" s="6">
        <f t="shared" si="159"/>
        <v>4095.506490183282</v>
      </c>
      <c r="O38" s="6">
        <f t="shared" si="159"/>
        <v>4300.2818146924465</v>
      </c>
      <c r="P38" s="6">
        <f t="shared" si="159"/>
        <v>4515.2959054270686</v>
      </c>
      <c r="Q38" s="6">
        <f t="shared" si="159"/>
        <v>4741.0607006984219</v>
      </c>
      <c r="R38" s="5">
        <f t="shared" si="132"/>
        <v>3056.13</v>
      </c>
      <c r="S38" s="5">
        <f t="shared" si="133"/>
        <v>3208.9365000000003</v>
      </c>
      <c r="T38" s="5">
        <f t="shared" si="134"/>
        <v>3369.3833250000002</v>
      </c>
      <c r="U38" s="5">
        <f t="shared" si="135"/>
        <v>3537.8524912500002</v>
      </c>
      <c r="V38" s="5">
        <f t="shared" si="136"/>
        <v>3714.7451158125004</v>
      </c>
      <c r="W38" s="5">
        <f t="shared" si="137"/>
        <v>3900.4823716031256</v>
      </c>
      <c r="X38" s="5">
        <f t="shared" si="138"/>
        <v>4095.506490183282</v>
      </c>
      <c r="Y38" s="5">
        <f t="shared" si="139"/>
        <v>4300.2818146924465</v>
      </c>
      <c r="Z38" s="4">
        <f t="shared" si="140"/>
        <v>6112.26</v>
      </c>
      <c r="AA38" s="4">
        <f t="shared" si="141"/>
        <v>6417.8730000000005</v>
      </c>
      <c r="AB38" s="4">
        <f t="shared" si="142"/>
        <v>6738.7666500000005</v>
      </c>
      <c r="AC38" s="4">
        <f t="shared" si="143"/>
        <v>7075.7049825000004</v>
      </c>
      <c r="AD38" s="4">
        <f t="shared" si="144"/>
        <v>7429.4902316250009</v>
      </c>
      <c r="AE38" s="4">
        <f t="shared" si="145"/>
        <v>7800.9647432062511</v>
      </c>
      <c r="AF38" s="4">
        <f t="shared" si="146"/>
        <v>8191.0129803665641</v>
      </c>
      <c r="AG38" s="4">
        <f t="shared" si="147"/>
        <v>8600.5636293848929</v>
      </c>
      <c r="AI38" s="6">
        <f t="shared" si="126"/>
        <v>3211.9636623360007</v>
      </c>
      <c r="AJ38" s="6">
        <f t="shared" si="127"/>
        <v>3340.4422088294409</v>
      </c>
      <c r="AK38" s="6">
        <f t="shared" si="128"/>
        <v>3474.0598971826189</v>
      </c>
      <c r="AL38" s="6">
        <f t="shared" si="128"/>
        <v>3613.0222930699238</v>
      </c>
      <c r="AM38" s="6">
        <f t="shared" si="128"/>
        <v>3757.5431847927207</v>
      </c>
      <c r="AN38" s="6">
        <f t="shared" si="128"/>
        <v>3907.8449121844296</v>
      </c>
      <c r="AO38" s="6">
        <f t="shared" si="128"/>
        <v>4064.1587086718068</v>
      </c>
      <c r="AP38" s="6">
        <f t="shared" si="128"/>
        <v>4226.7250570186789</v>
      </c>
      <c r="AR38" s="6">
        <f t="shared" si="129"/>
        <v>3196.5511972130839</v>
      </c>
      <c r="AS38" s="6">
        <f t="shared" ref="AS38:AY38" si="160">AR38*(1+$AS$2)</f>
        <v>3321.2166939043941</v>
      </c>
      <c r="AT38" s="6">
        <f t="shared" si="160"/>
        <v>3450.7441449666653</v>
      </c>
      <c r="AU38" s="6">
        <f t="shared" si="160"/>
        <v>3585.3231666203651</v>
      </c>
      <c r="AV38" s="6">
        <f t="shared" si="160"/>
        <v>3725.1507701185592</v>
      </c>
      <c r="AW38" s="6">
        <f t="shared" si="160"/>
        <v>3870.4316501531825</v>
      </c>
      <c r="AX38" s="6">
        <f t="shared" si="160"/>
        <v>4021.3784845091564</v>
      </c>
      <c r="AY38" s="6">
        <f t="shared" si="160"/>
        <v>4178.2122454050132</v>
      </c>
    </row>
    <row r="39" spans="1:51">
      <c r="A39" s="56">
        <v>37</v>
      </c>
      <c r="B39" s="57">
        <f t="shared" si="0"/>
        <v>5732.7827770491986</v>
      </c>
      <c r="C39" s="50"/>
      <c r="D39" s="98"/>
      <c r="E39" s="98"/>
      <c r="F39" s="98"/>
      <c r="G39" s="99">
        <v>5</v>
      </c>
      <c r="H39" s="99"/>
      <c r="I39" s="99"/>
      <c r="J39" s="6">
        <f t="shared" si="124"/>
        <v>3208.9365000000003</v>
      </c>
      <c r="K39" s="6">
        <f t="shared" ref="K39:Q39" si="161">J39*(1+$I$4)</f>
        <v>3369.3833250000002</v>
      </c>
      <c r="L39" s="6">
        <f t="shared" si="161"/>
        <v>3537.8524912500002</v>
      </c>
      <c r="M39" s="6">
        <f t="shared" si="161"/>
        <v>3714.7451158125004</v>
      </c>
      <c r="N39" s="6">
        <f t="shared" si="161"/>
        <v>3900.4823716031256</v>
      </c>
      <c r="O39" s="6">
        <f t="shared" si="161"/>
        <v>4095.506490183282</v>
      </c>
      <c r="P39" s="6">
        <f t="shared" si="161"/>
        <v>4300.2818146924465</v>
      </c>
      <c r="Q39" s="6">
        <f t="shared" si="161"/>
        <v>4515.2959054270686</v>
      </c>
      <c r="R39" s="5">
        <f t="shared" si="132"/>
        <v>2910.6</v>
      </c>
      <c r="S39" s="5">
        <f t="shared" si="133"/>
        <v>3056.13</v>
      </c>
      <c r="T39" s="5">
        <f t="shared" si="134"/>
        <v>3208.9365000000003</v>
      </c>
      <c r="U39" s="5">
        <f t="shared" si="135"/>
        <v>3369.3833250000002</v>
      </c>
      <c r="V39" s="5">
        <f t="shared" si="136"/>
        <v>3537.8524912500002</v>
      </c>
      <c r="W39" s="5">
        <f t="shared" si="137"/>
        <v>3714.7451158125004</v>
      </c>
      <c r="X39" s="5">
        <f t="shared" si="138"/>
        <v>3900.4823716031256</v>
      </c>
      <c r="Y39" s="5">
        <f t="shared" si="139"/>
        <v>4095.506490183282</v>
      </c>
      <c r="Z39" s="4">
        <f t="shared" si="140"/>
        <v>5821.2</v>
      </c>
      <c r="AA39" s="4">
        <f t="shared" si="141"/>
        <v>6112.26</v>
      </c>
      <c r="AB39" s="4">
        <f t="shared" si="142"/>
        <v>6417.8730000000005</v>
      </c>
      <c r="AC39" s="4">
        <f t="shared" si="143"/>
        <v>6738.7666500000005</v>
      </c>
      <c r="AD39" s="4">
        <f t="shared" si="144"/>
        <v>7075.7049825000004</v>
      </c>
      <c r="AE39" s="4">
        <f t="shared" si="145"/>
        <v>7429.4902316250009</v>
      </c>
      <c r="AF39" s="4">
        <f t="shared" si="146"/>
        <v>7800.9647432062511</v>
      </c>
      <c r="AG39" s="4">
        <f t="shared" si="147"/>
        <v>8191.0129803665641</v>
      </c>
      <c r="AI39" s="6">
        <f t="shared" si="126"/>
        <v>3088.4265984000003</v>
      </c>
      <c r="AJ39" s="6">
        <f t="shared" si="127"/>
        <v>3211.9636623360007</v>
      </c>
      <c r="AK39" s="6">
        <f t="shared" si="128"/>
        <v>3340.4422088294409</v>
      </c>
      <c r="AL39" s="6">
        <f t="shared" si="128"/>
        <v>3474.0598971826189</v>
      </c>
      <c r="AM39" s="6">
        <f t="shared" si="128"/>
        <v>3613.0222930699238</v>
      </c>
      <c r="AN39" s="6">
        <f t="shared" si="128"/>
        <v>3757.5431847927207</v>
      </c>
      <c r="AO39" s="6">
        <f t="shared" si="128"/>
        <v>3907.8449121844296</v>
      </c>
      <c r="AP39" s="6">
        <f t="shared" si="128"/>
        <v>4064.1587086718068</v>
      </c>
      <c r="AR39" s="6">
        <f t="shared" si="129"/>
        <v>3076.5651561242389</v>
      </c>
      <c r="AS39" s="6">
        <f t="shared" ref="AS39:AY39" si="162">AR39*(1+$AS$2)</f>
        <v>3196.5511972130839</v>
      </c>
      <c r="AT39" s="6">
        <f t="shared" si="162"/>
        <v>3321.2166939043941</v>
      </c>
      <c r="AU39" s="6">
        <f t="shared" si="162"/>
        <v>3450.7441449666653</v>
      </c>
      <c r="AV39" s="6">
        <f t="shared" si="162"/>
        <v>3585.3231666203651</v>
      </c>
      <c r="AW39" s="6">
        <f t="shared" si="162"/>
        <v>3725.1507701185592</v>
      </c>
      <c r="AX39" s="6">
        <f t="shared" si="162"/>
        <v>3870.4316501531825</v>
      </c>
      <c r="AY39" s="6">
        <f t="shared" si="162"/>
        <v>4021.3784845091564</v>
      </c>
    </row>
    <row r="40" spans="1:51">
      <c r="A40" s="56">
        <v>38</v>
      </c>
      <c r="B40" s="57">
        <f t="shared" si="0"/>
        <v>5956.3613053541167</v>
      </c>
      <c r="C40" s="50"/>
      <c r="D40" s="98"/>
      <c r="E40" s="98"/>
      <c r="F40" s="98"/>
      <c r="G40" s="99">
        <v>4</v>
      </c>
      <c r="H40" s="99"/>
      <c r="I40" s="99"/>
      <c r="J40" s="6">
        <f t="shared" si="124"/>
        <v>3056.13</v>
      </c>
      <c r="K40" s="6">
        <f t="shared" ref="K40:Q40" si="163">J40*(1+$I$4)</f>
        <v>3208.9365000000003</v>
      </c>
      <c r="L40" s="6">
        <f t="shared" si="163"/>
        <v>3369.3833250000002</v>
      </c>
      <c r="M40" s="6">
        <f t="shared" si="163"/>
        <v>3537.8524912500002</v>
      </c>
      <c r="N40" s="6">
        <f t="shared" si="163"/>
        <v>3714.7451158125004</v>
      </c>
      <c r="O40" s="6">
        <f t="shared" si="163"/>
        <v>3900.4823716031256</v>
      </c>
      <c r="P40" s="6">
        <f t="shared" si="163"/>
        <v>4095.506490183282</v>
      </c>
      <c r="Q40" s="6">
        <f t="shared" si="163"/>
        <v>4300.2818146924465</v>
      </c>
      <c r="R40" s="5">
        <f t="shared" si="132"/>
        <v>2772</v>
      </c>
      <c r="S40" s="5">
        <f t="shared" si="133"/>
        <v>2910.6</v>
      </c>
      <c r="T40" s="5">
        <f t="shared" si="134"/>
        <v>3056.13</v>
      </c>
      <c r="U40" s="5">
        <f t="shared" si="135"/>
        <v>3208.9365000000003</v>
      </c>
      <c r="V40" s="5">
        <f t="shared" si="136"/>
        <v>3369.3833250000002</v>
      </c>
      <c r="W40" s="5">
        <f t="shared" si="137"/>
        <v>3537.8524912500002</v>
      </c>
      <c r="X40" s="5">
        <f t="shared" si="138"/>
        <v>3714.7451158125004</v>
      </c>
      <c r="Y40" s="5">
        <f t="shared" si="139"/>
        <v>3900.4823716031256</v>
      </c>
      <c r="Z40" s="4">
        <f t="shared" si="140"/>
        <v>5544</v>
      </c>
      <c r="AA40" s="4">
        <f t="shared" si="141"/>
        <v>5821.2</v>
      </c>
      <c r="AB40" s="4">
        <f t="shared" si="142"/>
        <v>6112.26</v>
      </c>
      <c r="AC40" s="4">
        <f t="shared" si="143"/>
        <v>6417.8730000000005</v>
      </c>
      <c r="AD40" s="4">
        <f t="shared" si="144"/>
        <v>6738.7666500000005</v>
      </c>
      <c r="AE40" s="4">
        <f t="shared" si="145"/>
        <v>7075.7049825000004</v>
      </c>
      <c r="AF40" s="4">
        <f t="shared" si="146"/>
        <v>7429.4902316250009</v>
      </c>
      <c r="AG40" s="4">
        <f t="shared" si="147"/>
        <v>7800.9647432062511</v>
      </c>
      <c r="AI40" s="6">
        <f t="shared" si="126"/>
        <v>2969.6409600000002</v>
      </c>
      <c r="AJ40" s="6">
        <f t="shared" si="127"/>
        <v>3088.4265984000003</v>
      </c>
      <c r="AK40" s="6">
        <f t="shared" si="128"/>
        <v>3211.9636623360007</v>
      </c>
      <c r="AL40" s="6">
        <f t="shared" si="128"/>
        <v>3340.4422088294409</v>
      </c>
      <c r="AM40" s="6">
        <f t="shared" si="128"/>
        <v>3474.0598971826189</v>
      </c>
      <c r="AN40" s="6">
        <f t="shared" si="128"/>
        <v>3613.0222930699238</v>
      </c>
      <c r="AO40" s="6">
        <f t="shared" si="128"/>
        <v>3757.5431847927207</v>
      </c>
      <c r="AP40" s="6">
        <f t="shared" si="128"/>
        <v>3907.8449121844296</v>
      </c>
      <c r="AR40" s="6">
        <f t="shared" si="129"/>
        <v>2961.0829221599993</v>
      </c>
      <c r="AS40" s="6">
        <f t="shared" ref="AS40:AY40" si="164">AR40*(1+$AS$2)</f>
        <v>3076.5651561242389</v>
      </c>
      <c r="AT40" s="6">
        <f t="shared" si="164"/>
        <v>3196.5511972130839</v>
      </c>
      <c r="AU40" s="6">
        <f t="shared" si="164"/>
        <v>3321.2166939043941</v>
      </c>
      <c r="AV40" s="6">
        <f t="shared" si="164"/>
        <v>3450.7441449666653</v>
      </c>
      <c r="AW40" s="6">
        <f t="shared" si="164"/>
        <v>3585.3231666203651</v>
      </c>
      <c r="AX40" s="6">
        <f t="shared" si="164"/>
        <v>3725.1507701185592</v>
      </c>
      <c r="AY40" s="6">
        <f t="shared" si="164"/>
        <v>3870.4316501531825</v>
      </c>
    </row>
    <row r="41" spans="1:51">
      <c r="A41" s="64">
        <v>39</v>
      </c>
      <c r="B41" s="65">
        <f t="shared" si="0"/>
        <v>6188.6593962629267</v>
      </c>
      <c r="C41" s="52"/>
      <c r="D41" s="98"/>
      <c r="E41" s="98"/>
      <c r="F41" s="98"/>
      <c r="G41" s="99">
        <v>3</v>
      </c>
      <c r="H41" s="99"/>
      <c r="I41" s="99"/>
      <c r="J41" s="6">
        <f t="shared" si="124"/>
        <v>2910.6</v>
      </c>
      <c r="K41" s="6">
        <f t="shared" ref="K41:Q41" si="165">J41*(1+$I$4)</f>
        <v>3056.13</v>
      </c>
      <c r="L41" s="6">
        <f t="shared" si="165"/>
        <v>3208.9365000000003</v>
      </c>
      <c r="M41" s="6">
        <f t="shared" si="165"/>
        <v>3369.3833250000002</v>
      </c>
      <c r="N41" s="6">
        <f t="shared" si="165"/>
        <v>3537.8524912500002</v>
      </c>
      <c r="O41" s="6">
        <f t="shared" si="165"/>
        <v>3714.7451158125004</v>
      </c>
      <c r="P41" s="6">
        <f t="shared" si="165"/>
        <v>3900.4823716031256</v>
      </c>
      <c r="Q41" s="6">
        <f t="shared" si="165"/>
        <v>4095.506490183282</v>
      </c>
      <c r="R41" s="5">
        <f t="shared" si="132"/>
        <v>2640</v>
      </c>
      <c r="S41" s="5">
        <f t="shared" si="133"/>
        <v>2772</v>
      </c>
      <c r="T41" s="5">
        <f t="shared" si="134"/>
        <v>2910.6</v>
      </c>
      <c r="U41" s="5">
        <f t="shared" si="135"/>
        <v>3056.13</v>
      </c>
      <c r="V41" s="5">
        <f t="shared" si="136"/>
        <v>3208.9365000000003</v>
      </c>
      <c r="W41" s="5">
        <f t="shared" si="137"/>
        <v>3369.3833250000002</v>
      </c>
      <c r="X41" s="5">
        <f t="shared" si="138"/>
        <v>3537.8524912500002</v>
      </c>
      <c r="Y41" s="5">
        <f t="shared" si="139"/>
        <v>3714.7451158125004</v>
      </c>
      <c r="Z41" s="4">
        <f t="shared" si="140"/>
        <v>5280</v>
      </c>
      <c r="AA41" s="4">
        <f t="shared" si="141"/>
        <v>5544</v>
      </c>
      <c r="AB41" s="4">
        <f t="shared" si="142"/>
        <v>5821.2</v>
      </c>
      <c r="AC41" s="4">
        <f t="shared" si="143"/>
        <v>6112.26</v>
      </c>
      <c r="AD41" s="4">
        <f t="shared" si="144"/>
        <v>6417.8730000000005</v>
      </c>
      <c r="AE41" s="4">
        <f t="shared" si="145"/>
        <v>6738.7666500000005</v>
      </c>
      <c r="AF41" s="4">
        <f t="shared" si="146"/>
        <v>7075.7049825000004</v>
      </c>
      <c r="AG41" s="4">
        <f t="shared" si="147"/>
        <v>7429.4902316250009</v>
      </c>
      <c r="AI41" s="6">
        <f t="shared" si="126"/>
        <v>2855.424</v>
      </c>
      <c r="AJ41" s="6">
        <f t="shared" si="127"/>
        <v>2969.6409600000002</v>
      </c>
      <c r="AK41" s="6">
        <f t="shared" si="128"/>
        <v>3088.4265984000003</v>
      </c>
      <c r="AL41" s="6">
        <f t="shared" si="128"/>
        <v>3211.9636623360007</v>
      </c>
      <c r="AM41" s="6">
        <f t="shared" si="128"/>
        <v>3340.4422088294409</v>
      </c>
      <c r="AN41" s="6">
        <f t="shared" si="128"/>
        <v>3474.0598971826189</v>
      </c>
      <c r="AO41" s="6">
        <f t="shared" si="128"/>
        <v>3613.0222930699238</v>
      </c>
      <c r="AP41" s="6">
        <f t="shared" si="128"/>
        <v>3757.5431847927207</v>
      </c>
      <c r="AR41" s="6">
        <f t="shared" si="129"/>
        <v>2849.9354399999993</v>
      </c>
      <c r="AS41" s="6">
        <f t="shared" ref="AS41:AY41" si="166">AR41*(1+$AS$2)</f>
        <v>2961.0829221599993</v>
      </c>
      <c r="AT41" s="6">
        <f t="shared" si="166"/>
        <v>3076.5651561242389</v>
      </c>
      <c r="AU41" s="6">
        <f t="shared" si="166"/>
        <v>3196.5511972130839</v>
      </c>
      <c r="AV41" s="6">
        <f t="shared" si="166"/>
        <v>3321.2166939043941</v>
      </c>
      <c r="AW41" s="6">
        <f t="shared" si="166"/>
        <v>3450.7441449666653</v>
      </c>
      <c r="AX41" s="6">
        <f t="shared" si="166"/>
        <v>3585.3231666203651</v>
      </c>
      <c r="AY41" s="6">
        <f t="shared" si="166"/>
        <v>3725.1507701185592</v>
      </c>
    </row>
    <row r="42" spans="1:51">
      <c r="A42" s="56">
        <v>40</v>
      </c>
      <c r="B42" s="57">
        <f t="shared" si="0"/>
        <v>6430.0171127171807</v>
      </c>
      <c r="C42" s="50"/>
      <c r="D42" s="98"/>
      <c r="E42" s="98"/>
      <c r="F42" s="98"/>
      <c r="G42" s="99">
        <v>2</v>
      </c>
      <c r="H42" s="99"/>
      <c r="I42" s="99"/>
      <c r="J42" s="6">
        <f>J43*(1+$I$4)</f>
        <v>2772</v>
      </c>
      <c r="K42" s="6">
        <f t="shared" ref="K42:Q42" si="167">J42*(1+$I$4)</f>
        <v>2910.6</v>
      </c>
      <c r="L42" s="6">
        <f t="shared" si="167"/>
        <v>3056.13</v>
      </c>
      <c r="M42" s="6">
        <f t="shared" si="167"/>
        <v>3208.9365000000003</v>
      </c>
      <c r="N42" s="6">
        <f t="shared" si="167"/>
        <v>3369.3833250000002</v>
      </c>
      <c r="O42" s="6">
        <f t="shared" si="167"/>
        <v>3537.8524912500002</v>
      </c>
      <c r="P42" s="6">
        <f t="shared" si="167"/>
        <v>3714.7451158125004</v>
      </c>
      <c r="Q42" s="6">
        <f t="shared" si="167"/>
        <v>3900.4823716031256</v>
      </c>
      <c r="AI42" s="6">
        <f>AI43*(1+$AJ$2)</f>
        <v>2745.6</v>
      </c>
      <c r="AJ42" s="6">
        <f t="shared" si="127"/>
        <v>2855.424</v>
      </c>
      <c r="AK42" s="6">
        <f t="shared" si="128"/>
        <v>2969.6409600000002</v>
      </c>
      <c r="AL42" s="6">
        <f t="shared" si="128"/>
        <v>3088.4265984000003</v>
      </c>
      <c r="AM42" s="6">
        <f t="shared" si="128"/>
        <v>3211.9636623360007</v>
      </c>
      <c r="AN42" s="6">
        <f t="shared" si="128"/>
        <v>3340.4422088294409</v>
      </c>
      <c r="AO42" s="6">
        <f t="shared" si="128"/>
        <v>3474.0598971826189</v>
      </c>
      <c r="AP42" s="6">
        <f t="shared" si="128"/>
        <v>3613.0222930699238</v>
      </c>
      <c r="AR42" s="6">
        <f>AR43*(1+$AS$2)</f>
        <v>2742.9599999999996</v>
      </c>
      <c r="AS42" s="6">
        <f t="shared" ref="AS42:AY42" si="168">AR42*(1+$AS$2)</f>
        <v>2849.9354399999993</v>
      </c>
      <c r="AT42" s="6">
        <f t="shared" si="168"/>
        <v>2961.0829221599993</v>
      </c>
      <c r="AU42" s="6">
        <f t="shared" si="168"/>
        <v>3076.5651561242389</v>
      </c>
      <c r="AV42" s="6">
        <f t="shared" si="168"/>
        <v>3196.5511972130839</v>
      </c>
      <c r="AW42" s="6">
        <f t="shared" si="168"/>
        <v>3321.2166939043941</v>
      </c>
      <c r="AX42" s="6">
        <f t="shared" si="168"/>
        <v>3450.7441449666653</v>
      </c>
      <c r="AY42" s="6">
        <f t="shared" si="168"/>
        <v>3585.3231666203651</v>
      </c>
    </row>
    <row r="43" spans="1:51">
      <c r="A43" s="56">
        <v>41</v>
      </c>
      <c r="B43" s="57">
        <f t="shared" si="0"/>
        <v>6680.7877801131499</v>
      </c>
      <c r="C43" s="10"/>
      <c r="D43" s="98"/>
      <c r="E43" s="98"/>
      <c r="F43" s="98"/>
      <c r="G43" s="99">
        <v>1</v>
      </c>
      <c r="H43" s="99"/>
      <c r="I43" s="99"/>
      <c r="J43" s="6">
        <f>I3</f>
        <v>2640</v>
      </c>
      <c r="K43" s="6">
        <f>J43*(1+$I$4)</f>
        <v>2772</v>
      </c>
      <c r="L43" s="6">
        <f t="shared" ref="L43:Q43" si="169">K43*(1+$I$4)</f>
        <v>2910.6</v>
      </c>
      <c r="M43" s="6">
        <f t="shared" si="169"/>
        <v>3056.13</v>
      </c>
      <c r="N43" s="6">
        <f t="shared" si="169"/>
        <v>3208.9365000000003</v>
      </c>
      <c r="O43" s="6">
        <f t="shared" si="169"/>
        <v>3369.3833250000002</v>
      </c>
      <c r="P43" s="6">
        <f t="shared" si="169"/>
        <v>3537.8524912500002</v>
      </c>
      <c r="Q43" s="6">
        <f t="shared" si="169"/>
        <v>3714.7451158125004</v>
      </c>
      <c r="AI43" s="6">
        <f>J43</f>
        <v>2640</v>
      </c>
      <c r="AJ43" s="6">
        <f>AI43*(1+$AJ$2)</f>
        <v>2745.6</v>
      </c>
      <c r="AK43" s="6">
        <f t="shared" ref="AK43:AP43" si="170">AJ43*1.04</f>
        <v>2855.424</v>
      </c>
      <c r="AL43" s="6">
        <f t="shared" si="170"/>
        <v>2969.6409600000002</v>
      </c>
      <c r="AM43" s="6">
        <f t="shared" si="170"/>
        <v>3088.4265984000003</v>
      </c>
      <c r="AN43" s="6">
        <f t="shared" si="170"/>
        <v>3211.9636623360007</v>
      </c>
      <c r="AO43" s="6">
        <f t="shared" si="170"/>
        <v>3340.4422088294409</v>
      </c>
      <c r="AP43" s="6">
        <f t="shared" si="170"/>
        <v>3474.0598971826189</v>
      </c>
      <c r="AR43" s="6">
        <f>J43</f>
        <v>2640</v>
      </c>
      <c r="AS43" s="6">
        <f>AR43*(1+$AS$2)</f>
        <v>2742.9599999999996</v>
      </c>
      <c r="AT43" s="6">
        <f t="shared" ref="AT43:AY43" si="171">AS43*(1+$AS$2)</f>
        <v>2849.9354399999993</v>
      </c>
      <c r="AU43" s="6">
        <f t="shared" si="171"/>
        <v>2961.0829221599993</v>
      </c>
      <c r="AV43" s="6">
        <f t="shared" si="171"/>
        <v>3076.5651561242389</v>
      </c>
      <c r="AW43" s="6">
        <f t="shared" si="171"/>
        <v>3196.5511972130839</v>
      </c>
      <c r="AX43" s="6">
        <f t="shared" si="171"/>
        <v>3321.2166939043941</v>
      </c>
      <c r="AY43" s="6">
        <f t="shared" si="171"/>
        <v>3450.7441449666653</v>
      </c>
    </row>
    <row r="44" spans="1:51">
      <c r="A44" s="56">
        <v>42</v>
      </c>
      <c r="B44" s="57">
        <f t="shared" si="0"/>
        <v>6941.3385035375622</v>
      </c>
      <c r="C44" s="10"/>
      <c r="D44" s="42"/>
      <c r="E44" s="41"/>
      <c r="F44" s="41"/>
      <c r="G44" s="43"/>
      <c r="H44" s="2"/>
      <c r="I44" s="2"/>
      <c r="J44" s="2"/>
      <c r="K44" s="2"/>
      <c r="L44" s="2"/>
      <c r="M44" s="2"/>
      <c r="N44" s="2"/>
      <c r="O44" s="2"/>
      <c r="P44" s="2"/>
      <c r="Q44" s="2"/>
      <c r="R44" s="117" t="s">
        <v>7</v>
      </c>
      <c r="S44" s="118"/>
      <c r="T44" s="118"/>
      <c r="U44" s="118"/>
      <c r="V44" s="118"/>
      <c r="W44" s="118"/>
      <c r="X44" s="118"/>
      <c r="Y44" s="119"/>
      <c r="Z44" s="120" t="s">
        <v>6</v>
      </c>
      <c r="AA44" s="120"/>
      <c r="AB44" s="120"/>
      <c r="AC44" s="120"/>
      <c r="AD44" s="120"/>
      <c r="AE44" s="120"/>
      <c r="AF44" s="120"/>
      <c r="AG44" s="120"/>
    </row>
    <row r="45" spans="1:51" ht="15.6">
      <c r="A45" s="56">
        <v>43</v>
      </c>
      <c r="B45" s="57">
        <f t="shared" si="0"/>
        <v>7212.0507051755267</v>
      </c>
      <c r="C45" s="10"/>
      <c r="D45" s="41"/>
      <c r="E45" s="41"/>
      <c r="F45" s="41"/>
      <c r="G45" s="43"/>
      <c r="H45" s="2"/>
      <c r="I45" s="2"/>
      <c r="J45" s="2"/>
      <c r="K45" s="2"/>
      <c r="L45" s="2"/>
      <c r="M45" s="2"/>
      <c r="N45" s="2"/>
      <c r="O45" s="2"/>
      <c r="P45" s="2"/>
      <c r="Q45" s="2"/>
      <c r="R45" s="121" t="s">
        <v>5</v>
      </c>
      <c r="S45" s="121"/>
      <c r="T45" s="121"/>
      <c r="U45" s="121"/>
      <c r="V45" s="121"/>
      <c r="W45" s="121"/>
      <c r="X45" s="121"/>
      <c r="Y45" s="121"/>
      <c r="Z45" s="120" t="s">
        <v>4</v>
      </c>
      <c r="AA45" s="120"/>
      <c r="AB45" s="120"/>
      <c r="AC45" s="120"/>
      <c r="AD45" s="120" t="str">
        <f>R45</f>
        <v>DOUTORADO</v>
      </c>
      <c r="AE45" s="120"/>
      <c r="AF45" s="120"/>
      <c r="AG45" s="120"/>
      <c r="AP45" s="18">
        <v>0.04</v>
      </c>
    </row>
    <row r="46" spans="1:51">
      <c r="A46" s="56">
        <v>44</v>
      </c>
      <c r="B46" s="57">
        <f t="shared" si="0"/>
        <v>7493.3206826773712</v>
      </c>
      <c r="C46" s="10"/>
      <c r="D46" s="100" t="s">
        <v>10</v>
      </c>
      <c r="E46" s="100"/>
      <c r="F46" s="100"/>
      <c r="G46" s="100" t="s">
        <v>9</v>
      </c>
      <c r="H46" s="100"/>
      <c r="I46" s="100"/>
      <c r="J46" s="121" t="s">
        <v>8</v>
      </c>
      <c r="K46" s="121"/>
      <c r="L46" s="121"/>
      <c r="M46" s="121"/>
      <c r="N46" s="121"/>
      <c r="O46" s="121"/>
      <c r="P46" s="121"/>
      <c r="Q46" s="121"/>
      <c r="R46" s="118" t="s">
        <v>3</v>
      </c>
      <c r="S46" s="118"/>
      <c r="T46" s="118"/>
      <c r="U46" s="118"/>
      <c r="V46" s="118"/>
      <c r="W46" s="118"/>
      <c r="X46" s="118"/>
      <c r="Y46" s="119"/>
      <c r="Z46" s="118" t="s">
        <v>3</v>
      </c>
      <c r="AA46" s="118"/>
      <c r="AB46" s="118"/>
      <c r="AC46" s="118"/>
      <c r="AD46" s="118"/>
      <c r="AE46" s="118"/>
      <c r="AF46" s="118"/>
      <c r="AG46" s="119"/>
    </row>
    <row r="47" spans="1:51" ht="15.6">
      <c r="A47" s="56">
        <v>45</v>
      </c>
      <c r="B47" s="57">
        <f t="shared" si="0"/>
        <v>7785.5601893017883</v>
      </c>
      <c r="C47" s="10"/>
      <c r="D47" s="100"/>
      <c r="E47" s="100"/>
      <c r="F47" s="100"/>
      <c r="G47" s="100"/>
      <c r="H47" s="100"/>
      <c r="I47" s="100"/>
      <c r="J47" s="121"/>
      <c r="K47" s="121"/>
      <c r="L47" s="121"/>
      <c r="M47" s="121"/>
      <c r="N47" s="121"/>
      <c r="O47" s="121"/>
      <c r="P47" s="121"/>
      <c r="Q47" s="121"/>
      <c r="R47" s="7">
        <v>1</v>
      </c>
      <c r="S47" s="7">
        <v>2</v>
      </c>
      <c r="T47" s="7">
        <v>3</v>
      </c>
      <c r="U47" s="7">
        <v>4</v>
      </c>
      <c r="V47" s="7">
        <v>5</v>
      </c>
      <c r="W47" s="7">
        <v>6</v>
      </c>
      <c r="X47" s="7">
        <v>7</v>
      </c>
      <c r="Y47" s="7">
        <v>8</v>
      </c>
      <c r="Z47" s="7">
        <v>1</v>
      </c>
      <c r="AA47" s="7">
        <v>2</v>
      </c>
      <c r="AB47" s="7">
        <v>3</v>
      </c>
      <c r="AC47" s="7">
        <v>4</v>
      </c>
      <c r="AD47" s="7">
        <v>5</v>
      </c>
      <c r="AE47" s="7">
        <v>6</v>
      </c>
      <c r="AF47" s="7">
        <v>7</v>
      </c>
      <c r="AG47" s="7">
        <v>8</v>
      </c>
      <c r="AI47" s="45" t="s">
        <v>34</v>
      </c>
      <c r="AJ47" s="70">
        <v>0.04</v>
      </c>
      <c r="AR47" s="71" t="s">
        <v>34</v>
      </c>
      <c r="AS47" s="72">
        <v>3.9E-2</v>
      </c>
    </row>
    <row r="48" spans="1:51">
      <c r="A48" s="56">
        <v>46</v>
      </c>
      <c r="B48" s="57">
        <f t="shared" si="0"/>
        <v>8089.1970366845571</v>
      </c>
      <c r="C48" s="10"/>
      <c r="D48" s="100"/>
      <c r="E48" s="100"/>
      <c r="F48" s="100"/>
      <c r="G48" s="101" t="s">
        <v>33</v>
      </c>
      <c r="H48" s="101"/>
      <c r="I48" s="44">
        <f>1320*3</f>
        <v>3960</v>
      </c>
      <c r="J48" s="123" t="s">
        <v>13</v>
      </c>
      <c r="K48" s="122"/>
      <c r="L48" s="122"/>
      <c r="M48" s="122"/>
      <c r="N48" s="122"/>
      <c r="O48" s="122"/>
      <c r="P48" s="122"/>
      <c r="Q48" s="122"/>
      <c r="R48" s="5">
        <f t="shared" ref="R48:R59" si="172">IF(OR($R$2="ENSINO MÉDIO",$R$2="GRADUAÇÃO"),"Não se aplica",IF($R$2="ESPECIALIZAÇÃO",J51*0.5,IF($R$2="MESTRADO",J51*0.75,IF($R$2="DOUTORADO",J51))))</f>
        <v>12771.395777106261</v>
      </c>
      <c r="S48" s="5">
        <f t="shared" ref="S48:S59" si="173">IF(OR($R$2="ENSINO MÉDIO",$R$2="GRADUAÇÃO"),"Não se aplica",IF($R$2="ESPECIALIZAÇÃO",K51*0.5,IF($R$2="MESTRADO",K51*0.75,IF($R$2="DOUTORADO",K51))))</f>
        <v>13409.965565961575</v>
      </c>
      <c r="T48" s="5">
        <f t="shared" ref="T48:T59" si="174">IF(OR($R$2="ENSINO MÉDIO",$R$2="GRADUAÇÃO"),"Não se aplica",IF($R$2="ESPECIALIZAÇÃO",L51*0.5,IF($R$2="MESTRADO",L51*0.75,IF($R$2="DOUTORADO",L51))))</f>
        <v>14080.463844259653</v>
      </c>
      <c r="U48" s="5">
        <f t="shared" ref="U48:U59" si="175">IF(OR($R$2="ENSINO MÉDIO",$R$2="GRADUAÇÃO"),"Não se aplica",IF($R$2="ESPECIALIZAÇÃO",M51*0.5,IF($R$2="MESTRADO",M51*0.75,IF($R$2="DOUTORADO",M51))))</f>
        <v>14784.487036472636</v>
      </c>
      <c r="V48" s="5">
        <f t="shared" ref="V48:V59" si="176">IF(OR($R$2="ENSINO MÉDIO",$R$2="GRADUAÇÃO"),"Não se aplica",IF($R$2="ESPECIALIZAÇÃO",N51*0.5,IF($R$2="MESTRADO",N51*0.75,IF($R$2="DOUTORADO",N51))))</f>
        <v>15523.711388296268</v>
      </c>
      <c r="W48" s="5">
        <f t="shared" ref="W48:W59" si="177">IF(OR($R$2="ENSINO MÉDIO",$R$2="GRADUAÇÃO"),"Não se aplica",IF($R$2="ESPECIALIZAÇÃO",O51*0.5,IF($R$2="MESTRADO",O51*0.75,IF($R$2="DOUTORADO",O51))))</f>
        <v>16299.896957711082</v>
      </c>
      <c r="X48" s="5">
        <f t="shared" ref="X48:X59" si="178">IF(OR($R$2="ENSINO MÉDIO",$R$2="GRADUAÇÃO"),"Não se aplica",IF($R$2="ESPECIALIZAÇÃO",P51*0.5,IF($R$2="MESTRADO",P51*0.75,IF($R$2="DOUTORADO",P51))))</f>
        <v>17114.891805596635</v>
      </c>
      <c r="Y48" s="5">
        <f t="shared" ref="Y48:Y59" si="179">IF(OR($R$2="ENSINO MÉDIO",$R$2="GRADUAÇÃO"),"Não se aplica",IF($R$2="ESPECIALIZAÇÃO",Q51*0.5,IF($R$2="MESTRADO",Q51*0.75,IF($R$2="DOUTORADO",Q51))))</f>
        <v>17970.636395876467</v>
      </c>
      <c r="Z48" s="4">
        <f t="shared" ref="Z48:Z59" si="180">IFERROR(J51+R48,"IQ Não Aplicável")</f>
        <v>25542.791554212523</v>
      </c>
      <c r="AA48" s="4">
        <f t="shared" ref="AA48:AA59" si="181">IFERROR(K51+S48,"IQ Não Aplicável")</f>
        <v>26819.931131923149</v>
      </c>
      <c r="AB48" s="4">
        <f t="shared" ref="AB48:AB59" si="182">IFERROR(L51+T48,"IQ Não Aplicável")</f>
        <v>28160.927688519307</v>
      </c>
      <c r="AC48" s="4">
        <f t="shared" ref="AC48:AC59" si="183">IFERROR(M51+U48,"IQ Não Aplicável")</f>
        <v>29568.974072945271</v>
      </c>
      <c r="AD48" s="4">
        <f t="shared" ref="AD48:AD59" si="184">IFERROR(N51+V48,"IQ Não Aplicável")</f>
        <v>31047.422776592535</v>
      </c>
      <c r="AE48" s="4">
        <f t="shared" ref="AE48:AE59" si="185">IFERROR(O51+W48,"IQ Não Aplicável")</f>
        <v>32599.793915422164</v>
      </c>
      <c r="AF48" s="4">
        <f t="shared" ref="AF48:AF59" si="186">IFERROR(P51+X48,"IQ Não Aplicável")</f>
        <v>34229.78361119327</v>
      </c>
      <c r="AG48" s="4">
        <f t="shared" ref="AG48:AG59" si="187">IFERROR(Q51+Y48,"IQ Não Aplicável")</f>
        <v>35941.272791752934</v>
      </c>
      <c r="AI48" s="123" t="s">
        <v>26</v>
      </c>
      <c r="AJ48" s="122"/>
      <c r="AK48" s="122"/>
      <c r="AL48" s="122"/>
      <c r="AM48" s="122"/>
      <c r="AN48" s="122"/>
      <c r="AO48" s="122"/>
      <c r="AP48" s="122"/>
      <c r="AR48" s="123" t="s">
        <v>28</v>
      </c>
      <c r="AS48" s="122"/>
      <c r="AT48" s="122"/>
      <c r="AU48" s="122"/>
      <c r="AV48" s="122"/>
      <c r="AW48" s="122"/>
      <c r="AX48" s="122"/>
      <c r="AY48" s="122"/>
    </row>
    <row r="49" spans="1:51">
      <c r="A49" s="56">
        <v>47</v>
      </c>
      <c r="B49" s="57">
        <f t="shared" si="0"/>
        <v>8404.6757211152544</v>
      </c>
      <c r="C49" s="10"/>
      <c r="D49" s="100"/>
      <c r="E49" s="100"/>
      <c r="F49" s="100"/>
      <c r="G49" s="102" t="s">
        <v>34</v>
      </c>
      <c r="H49" s="102"/>
      <c r="I49" s="69">
        <v>0.05</v>
      </c>
      <c r="J49" s="8">
        <v>1</v>
      </c>
      <c r="K49" s="8">
        <v>2</v>
      </c>
      <c r="L49" s="8">
        <v>3</v>
      </c>
      <c r="M49" s="8">
        <v>4</v>
      </c>
      <c r="N49" s="8">
        <v>5</v>
      </c>
      <c r="O49" s="8">
        <v>6</v>
      </c>
      <c r="P49" s="8">
        <v>7</v>
      </c>
      <c r="Q49" s="8">
        <v>8</v>
      </c>
      <c r="R49" s="5">
        <f t="shared" si="172"/>
        <v>12163.234073434534</v>
      </c>
      <c r="S49" s="5">
        <f t="shared" si="173"/>
        <v>12771.395777106261</v>
      </c>
      <c r="T49" s="5">
        <f t="shared" si="174"/>
        <v>13409.965565961575</v>
      </c>
      <c r="U49" s="5">
        <f t="shared" si="175"/>
        <v>14080.463844259653</v>
      </c>
      <c r="V49" s="5">
        <f t="shared" si="176"/>
        <v>14784.487036472636</v>
      </c>
      <c r="W49" s="5">
        <f t="shared" si="177"/>
        <v>15523.711388296268</v>
      </c>
      <c r="X49" s="5">
        <f t="shared" si="178"/>
        <v>16299.896957711082</v>
      </c>
      <c r="Y49" s="5">
        <f t="shared" si="179"/>
        <v>17114.891805596635</v>
      </c>
      <c r="Z49" s="4">
        <f t="shared" si="180"/>
        <v>24326.468146869069</v>
      </c>
      <c r="AA49" s="4">
        <f t="shared" si="181"/>
        <v>25542.791554212523</v>
      </c>
      <c r="AB49" s="4">
        <f t="shared" si="182"/>
        <v>26819.931131923149</v>
      </c>
      <c r="AC49" s="4">
        <f t="shared" si="183"/>
        <v>28160.927688519307</v>
      </c>
      <c r="AD49" s="4">
        <f t="shared" si="184"/>
        <v>29568.974072945271</v>
      </c>
      <c r="AE49" s="4">
        <f t="shared" si="185"/>
        <v>31047.422776592535</v>
      </c>
      <c r="AF49" s="4">
        <f t="shared" si="186"/>
        <v>32599.793915422164</v>
      </c>
      <c r="AG49" s="4">
        <f t="shared" si="187"/>
        <v>34229.78361119327</v>
      </c>
      <c r="AI49" s="8">
        <v>1</v>
      </c>
      <c r="AJ49" s="8">
        <v>2</v>
      </c>
      <c r="AK49" s="8">
        <v>3</v>
      </c>
      <c r="AL49" s="8">
        <v>4</v>
      </c>
      <c r="AM49" s="8">
        <v>5</v>
      </c>
      <c r="AN49" s="8">
        <v>6</v>
      </c>
      <c r="AO49" s="8">
        <v>7</v>
      </c>
      <c r="AP49" s="8">
        <v>8</v>
      </c>
      <c r="AR49" s="8">
        <v>1</v>
      </c>
      <c r="AS49" s="8">
        <v>2</v>
      </c>
      <c r="AT49" s="8">
        <v>3</v>
      </c>
      <c r="AU49" s="8">
        <v>4</v>
      </c>
      <c r="AV49" s="8">
        <v>5</v>
      </c>
      <c r="AW49" s="8">
        <v>6</v>
      </c>
      <c r="AX49" s="8">
        <v>7</v>
      </c>
      <c r="AY49" s="8">
        <v>8</v>
      </c>
    </row>
    <row r="50" spans="1:51">
      <c r="A50" s="56">
        <v>48</v>
      </c>
      <c r="B50" s="57">
        <f t="shared" si="0"/>
        <v>8732.4580742387479</v>
      </c>
      <c r="C50" s="10"/>
      <c r="D50" s="98" t="s">
        <v>2</v>
      </c>
      <c r="E50" s="98"/>
      <c r="F50" s="98"/>
      <c r="G50" s="99">
        <v>13</v>
      </c>
      <c r="H50" s="99"/>
      <c r="I50" s="99"/>
      <c r="J50" s="22">
        <f t="shared" ref="J50:J60" si="188">J51*1.05</f>
        <v>13409.965565961575</v>
      </c>
      <c r="K50" s="22">
        <f t="shared" ref="K50:Q50" si="189">J50*(1+$I$49)</f>
        <v>14080.463844259653</v>
      </c>
      <c r="L50" s="22">
        <f t="shared" si="189"/>
        <v>14784.487036472636</v>
      </c>
      <c r="M50" s="22">
        <f t="shared" si="189"/>
        <v>15523.711388296268</v>
      </c>
      <c r="N50" s="22">
        <f t="shared" si="189"/>
        <v>16299.896957711082</v>
      </c>
      <c r="O50" s="22">
        <f t="shared" si="189"/>
        <v>17114.891805596635</v>
      </c>
      <c r="P50" s="22">
        <f t="shared" si="189"/>
        <v>17970.636395876467</v>
      </c>
      <c r="Q50" s="22">
        <f t="shared" si="189"/>
        <v>18869.168215670292</v>
      </c>
      <c r="R50" s="5">
        <f t="shared" si="172"/>
        <v>11584.032450890032</v>
      </c>
      <c r="S50" s="5">
        <f t="shared" si="173"/>
        <v>12163.234073434534</v>
      </c>
      <c r="T50" s="5">
        <f t="shared" si="174"/>
        <v>12771.395777106261</v>
      </c>
      <c r="U50" s="5">
        <f t="shared" si="175"/>
        <v>13409.965565961575</v>
      </c>
      <c r="V50" s="5">
        <f t="shared" si="176"/>
        <v>14080.463844259653</v>
      </c>
      <c r="W50" s="5">
        <f t="shared" si="177"/>
        <v>14784.487036472636</v>
      </c>
      <c r="X50" s="5">
        <f t="shared" si="178"/>
        <v>15523.711388296268</v>
      </c>
      <c r="Y50" s="5">
        <f t="shared" si="179"/>
        <v>16299.896957711082</v>
      </c>
      <c r="Z50" s="4">
        <f t="shared" si="180"/>
        <v>23168.064901780064</v>
      </c>
      <c r="AA50" s="4">
        <f t="shared" si="181"/>
        <v>24326.468146869069</v>
      </c>
      <c r="AB50" s="4">
        <f t="shared" si="182"/>
        <v>25542.791554212523</v>
      </c>
      <c r="AC50" s="4">
        <f t="shared" si="183"/>
        <v>26819.931131923149</v>
      </c>
      <c r="AD50" s="4">
        <f t="shared" si="184"/>
        <v>28160.927688519307</v>
      </c>
      <c r="AE50" s="4">
        <f t="shared" si="185"/>
        <v>29568.974072945271</v>
      </c>
      <c r="AF50" s="4">
        <f t="shared" si="186"/>
        <v>31047.422776592535</v>
      </c>
      <c r="AG50" s="4">
        <f t="shared" si="187"/>
        <v>32599.793915422164</v>
      </c>
      <c r="AI50" s="22">
        <f t="shared" ref="AI50:AI59" si="190">AI51*1.05</f>
        <v>10740.427985419552</v>
      </c>
      <c r="AJ50" s="22">
        <f t="shared" ref="AJ50:AP50" si="191">AI50*(1+$AJ$47)</f>
        <v>11170.045104836334</v>
      </c>
      <c r="AK50" s="22">
        <f t="shared" si="191"/>
        <v>11616.846909029788</v>
      </c>
      <c r="AL50" s="22">
        <f t="shared" si="191"/>
        <v>12081.52078539098</v>
      </c>
      <c r="AM50" s="22">
        <f t="shared" si="191"/>
        <v>12564.78161680662</v>
      </c>
      <c r="AN50" s="22">
        <f t="shared" si="191"/>
        <v>13067.372881478885</v>
      </c>
      <c r="AO50" s="22">
        <f t="shared" si="191"/>
        <v>13590.06779673804</v>
      </c>
      <c r="AP50" s="22">
        <f t="shared" si="191"/>
        <v>14133.670508607562</v>
      </c>
      <c r="AR50" s="22">
        <f t="shared" ref="AR50:AR60" si="192">AR51*(1+$AS$47)</f>
        <v>9546.689106468415</v>
      </c>
      <c r="AS50" s="22">
        <f t="shared" ref="AS50:AY50" si="193">AR50*(1+$AS$47)</f>
        <v>9919.0099816206821</v>
      </c>
      <c r="AT50" s="22">
        <f t="shared" si="193"/>
        <v>10305.851370903887</v>
      </c>
      <c r="AU50" s="22">
        <f t="shared" si="193"/>
        <v>10707.779574369139</v>
      </c>
      <c r="AV50" s="22">
        <f t="shared" si="193"/>
        <v>11125.382977769534</v>
      </c>
      <c r="AW50" s="22">
        <f t="shared" si="193"/>
        <v>11559.272913902545</v>
      </c>
      <c r="AX50" s="22">
        <f t="shared" si="193"/>
        <v>12010.084557544744</v>
      </c>
      <c r="AY50" s="22">
        <f t="shared" si="193"/>
        <v>12478.477855288987</v>
      </c>
    </row>
    <row r="51" spans="1:51">
      <c r="A51" s="56">
        <v>49</v>
      </c>
      <c r="B51" s="57">
        <f t="shared" si="0"/>
        <v>9073.0239391340583</v>
      </c>
      <c r="C51" s="10"/>
      <c r="D51" s="98"/>
      <c r="E51" s="98"/>
      <c r="F51" s="98"/>
      <c r="G51" s="99">
        <v>12</v>
      </c>
      <c r="H51" s="99"/>
      <c r="I51" s="99"/>
      <c r="J51" s="22">
        <f t="shared" si="188"/>
        <v>12771.395777106261</v>
      </c>
      <c r="K51" s="22">
        <f t="shared" ref="K51:Q51" si="194">J51*(1+$I$49)</f>
        <v>13409.965565961575</v>
      </c>
      <c r="L51" s="22">
        <f t="shared" si="194"/>
        <v>14080.463844259653</v>
      </c>
      <c r="M51" s="22">
        <f t="shared" si="194"/>
        <v>14784.487036472636</v>
      </c>
      <c r="N51" s="22">
        <f t="shared" si="194"/>
        <v>15523.711388296268</v>
      </c>
      <c r="O51" s="22">
        <f t="shared" si="194"/>
        <v>16299.896957711082</v>
      </c>
      <c r="P51" s="22">
        <f t="shared" si="194"/>
        <v>17114.891805596635</v>
      </c>
      <c r="Q51" s="22">
        <f t="shared" si="194"/>
        <v>17970.636395876467</v>
      </c>
      <c r="R51" s="5">
        <f t="shared" si="172"/>
        <v>11032.411857990506</v>
      </c>
      <c r="S51" s="5">
        <f t="shared" si="173"/>
        <v>11584.032450890032</v>
      </c>
      <c r="T51" s="5">
        <f t="shared" si="174"/>
        <v>12163.234073434534</v>
      </c>
      <c r="U51" s="5">
        <f t="shared" si="175"/>
        <v>12771.395777106261</v>
      </c>
      <c r="V51" s="5">
        <f t="shared" si="176"/>
        <v>13409.965565961575</v>
      </c>
      <c r="W51" s="5">
        <f t="shared" si="177"/>
        <v>14080.463844259653</v>
      </c>
      <c r="X51" s="5">
        <f t="shared" si="178"/>
        <v>14784.487036472636</v>
      </c>
      <c r="Y51" s="5">
        <f t="shared" si="179"/>
        <v>15523.711388296268</v>
      </c>
      <c r="Z51" s="4">
        <f t="shared" si="180"/>
        <v>22064.823715981012</v>
      </c>
      <c r="AA51" s="4">
        <f t="shared" si="181"/>
        <v>23168.064901780064</v>
      </c>
      <c r="AB51" s="4">
        <f t="shared" si="182"/>
        <v>24326.468146869069</v>
      </c>
      <c r="AC51" s="4">
        <f t="shared" si="183"/>
        <v>25542.791554212523</v>
      </c>
      <c r="AD51" s="4">
        <f t="shared" si="184"/>
        <v>26819.931131923149</v>
      </c>
      <c r="AE51" s="4">
        <f t="shared" si="185"/>
        <v>28160.927688519307</v>
      </c>
      <c r="AF51" s="4">
        <f t="shared" si="186"/>
        <v>29568.974072945271</v>
      </c>
      <c r="AG51" s="4">
        <f t="shared" si="187"/>
        <v>31047.422776592535</v>
      </c>
      <c r="AI51" s="22">
        <f t="shared" si="190"/>
        <v>10228.979033732907</v>
      </c>
      <c r="AJ51" s="22">
        <f t="shared" ref="AJ51:AP51" si="195">AI51*(1+$AJ$47)</f>
        <v>10638.138195082223</v>
      </c>
      <c r="AK51" s="22">
        <f t="shared" si="195"/>
        <v>11063.663722885512</v>
      </c>
      <c r="AL51" s="22">
        <f t="shared" si="195"/>
        <v>11506.210271800934</v>
      </c>
      <c r="AM51" s="22">
        <f t="shared" si="195"/>
        <v>11966.458682672972</v>
      </c>
      <c r="AN51" s="22">
        <f t="shared" si="195"/>
        <v>12445.117029979891</v>
      </c>
      <c r="AO51" s="22">
        <f t="shared" si="195"/>
        <v>12942.921711179086</v>
      </c>
      <c r="AP51" s="22">
        <f t="shared" si="195"/>
        <v>13460.638579626249</v>
      </c>
      <c r="AR51" s="22">
        <f t="shared" si="192"/>
        <v>9188.3437020870224</v>
      </c>
      <c r="AS51" s="22">
        <f t="shared" ref="AS51:AY51" si="196">AR51*(1+$AS$47)</f>
        <v>9546.689106468415</v>
      </c>
      <c r="AT51" s="22">
        <f t="shared" si="196"/>
        <v>9919.0099816206821</v>
      </c>
      <c r="AU51" s="22">
        <f t="shared" si="196"/>
        <v>10305.851370903887</v>
      </c>
      <c r="AV51" s="22">
        <f t="shared" si="196"/>
        <v>10707.779574369139</v>
      </c>
      <c r="AW51" s="22">
        <f t="shared" si="196"/>
        <v>11125.382977769534</v>
      </c>
      <c r="AX51" s="22">
        <f t="shared" si="196"/>
        <v>11559.272913902545</v>
      </c>
      <c r="AY51" s="22">
        <f t="shared" si="196"/>
        <v>12010.084557544744</v>
      </c>
    </row>
    <row r="52" spans="1:51">
      <c r="A52" s="47"/>
      <c r="B52" s="46"/>
      <c r="C52" s="3"/>
      <c r="D52" s="98"/>
      <c r="E52" s="98"/>
      <c r="F52" s="98"/>
      <c r="G52" s="99">
        <v>11</v>
      </c>
      <c r="H52" s="99"/>
      <c r="I52" s="99"/>
      <c r="J52" s="22">
        <f t="shared" si="188"/>
        <v>12163.234073434534</v>
      </c>
      <c r="K52" s="22">
        <f t="shared" ref="K52:Q52" si="197">J52*(1+$I$49)</f>
        <v>12771.395777106261</v>
      </c>
      <c r="L52" s="22">
        <f t="shared" si="197"/>
        <v>13409.965565961575</v>
      </c>
      <c r="M52" s="22">
        <f t="shared" si="197"/>
        <v>14080.463844259653</v>
      </c>
      <c r="N52" s="22">
        <f t="shared" si="197"/>
        <v>14784.487036472636</v>
      </c>
      <c r="O52" s="22">
        <f t="shared" si="197"/>
        <v>15523.711388296268</v>
      </c>
      <c r="P52" s="22">
        <f t="shared" si="197"/>
        <v>16299.896957711082</v>
      </c>
      <c r="Q52" s="22">
        <f t="shared" si="197"/>
        <v>17114.891805596635</v>
      </c>
      <c r="R52" s="5">
        <f t="shared" si="172"/>
        <v>10507.058912371911</v>
      </c>
      <c r="S52" s="5">
        <f t="shared" si="173"/>
        <v>11032.411857990506</v>
      </c>
      <c r="T52" s="5">
        <f t="shared" si="174"/>
        <v>11584.032450890032</v>
      </c>
      <c r="U52" s="5">
        <f t="shared" si="175"/>
        <v>12163.234073434534</v>
      </c>
      <c r="V52" s="5">
        <f t="shared" si="176"/>
        <v>12771.395777106261</v>
      </c>
      <c r="W52" s="5">
        <f t="shared" si="177"/>
        <v>13409.965565961575</v>
      </c>
      <c r="X52" s="5">
        <f t="shared" si="178"/>
        <v>14080.463844259653</v>
      </c>
      <c r="Y52" s="5">
        <f t="shared" si="179"/>
        <v>14784.487036472636</v>
      </c>
      <c r="Z52" s="4">
        <f t="shared" si="180"/>
        <v>21014.117824743822</v>
      </c>
      <c r="AA52" s="4">
        <f t="shared" si="181"/>
        <v>22064.823715981012</v>
      </c>
      <c r="AB52" s="4">
        <f t="shared" si="182"/>
        <v>23168.064901780064</v>
      </c>
      <c r="AC52" s="4">
        <f t="shared" si="183"/>
        <v>24326.468146869069</v>
      </c>
      <c r="AD52" s="4">
        <f t="shared" si="184"/>
        <v>25542.791554212523</v>
      </c>
      <c r="AE52" s="4">
        <f t="shared" si="185"/>
        <v>26819.931131923149</v>
      </c>
      <c r="AF52" s="4">
        <f t="shared" si="186"/>
        <v>28160.927688519307</v>
      </c>
      <c r="AG52" s="4">
        <f t="shared" si="187"/>
        <v>29568.974072945271</v>
      </c>
      <c r="AI52" s="22">
        <f t="shared" si="190"/>
        <v>9741.884794031339</v>
      </c>
      <c r="AJ52" s="22">
        <f t="shared" ref="AJ52:AP52" si="198">AI52*(1+$AJ$47)</f>
        <v>10131.560185792592</v>
      </c>
      <c r="AK52" s="22">
        <f t="shared" si="198"/>
        <v>10536.822593224297</v>
      </c>
      <c r="AL52" s="22">
        <f t="shared" si="198"/>
        <v>10958.295496953269</v>
      </c>
      <c r="AM52" s="22">
        <f t="shared" si="198"/>
        <v>11396.6273168314</v>
      </c>
      <c r="AN52" s="22">
        <f t="shared" si="198"/>
        <v>11852.492409504657</v>
      </c>
      <c r="AO52" s="22">
        <f t="shared" si="198"/>
        <v>12326.592105884843</v>
      </c>
      <c r="AP52" s="22">
        <f t="shared" si="198"/>
        <v>12819.655790120238</v>
      </c>
      <c r="AR52" s="22">
        <f t="shared" si="192"/>
        <v>8843.4491839143629</v>
      </c>
      <c r="AS52" s="22">
        <f t="shared" ref="AS52:AY52" si="199">AR52*(1+$AS$47)</f>
        <v>9188.3437020870224</v>
      </c>
      <c r="AT52" s="22">
        <f t="shared" si="199"/>
        <v>9546.689106468415</v>
      </c>
      <c r="AU52" s="22">
        <f t="shared" si="199"/>
        <v>9919.0099816206821</v>
      </c>
      <c r="AV52" s="22">
        <f t="shared" si="199"/>
        <v>10305.851370903887</v>
      </c>
      <c r="AW52" s="22">
        <f t="shared" si="199"/>
        <v>10707.779574369139</v>
      </c>
      <c r="AX52" s="22">
        <f t="shared" si="199"/>
        <v>11125.382977769534</v>
      </c>
      <c r="AY52" s="22">
        <f t="shared" si="199"/>
        <v>11559.272913902545</v>
      </c>
    </row>
    <row r="53" spans="1:51">
      <c r="D53" s="98"/>
      <c r="E53" s="98"/>
      <c r="F53" s="98"/>
      <c r="G53" s="99">
        <v>10</v>
      </c>
      <c r="H53" s="99"/>
      <c r="I53" s="99"/>
      <c r="J53" s="22">
        <f t="shared" si="188"/>
        <v>11584.032450890032</v>
      </c>
      <c r="K53" s="22">
        <f t="shared" ref="K53:Q53" si="200">J53*(1+$I$49)</f>
        <v>12163.234073434534</v>
      </c>
      <c r="L53" s="22">
        <f t="shared" si="200"/>
        <v>12771.395777106261</v>
      </c>
      <c r="M53" s="22">
        <f t="shared" si="200"/>
        <v>13409.965565961575</v>
      </c>
      <c r="N53" s="22">
        <f t="shared" si="200"/>
        <v>14080.463844259653</v>
      </c>
      <c r="O53" s="22">
        <f t="shared" si="200"/>
        <v>14784.487036472636</v>
      </c>
      <c r="P53" s="22">
        <f t="shared" si="200"/>
        <v>15523.711388296268</v>
      </c>
      <c r="Q53" s="22">
        <f t="shared" si="200"/>
        <v>16299.896957711082</v>
      </c>
      <c r="R53" s="5">
        <f t="shared" si="172"/>
        <v>10006.722773687534</v>
      </c>
      <c r="S53" s="5">
        <f t="shared" si="173"/>
        <v>10507.058912371911</v>
      </c>
      <c r="T53" s="5">
        <f t="shared" si="174"/>
        <v>11032.411857990506</v>
      </c>
      <c r="U53" s="5">
        <f t="shared" si="175"/>
        <v>11584.032450890032</v>
      </c>
      <c r="V53" s="5">
        <f t="shared" si="176"/>
        <v>12163.234073434534</v>
      </c>
      <c r="W53" s="5">
        <f t="shared" si="177"/>
        <v>12771.395777106261</v>
      </c>
      <c r="X53" s="5">
        <f t="shared" si="178"/>
        <v>13409.965565961575</v>
      </c>
      <c r="Y53" s="5">
        <f t="shared" si="179"/>
        <v>14080.463844259653</v>
      </c>
      <c r="Z53" s="4">
        <f t="shared" si="180"/>
        <v>20013.445547375068</v>
      </c>
      <c r="AA53" s="4">
        <f t="shared" si="181"/>
        <v>21014.117824743822</v>
      </c>
      <c r="AB53" s="4">
        <f t="shared" si="182"/>
        <v>22064.823715981012</v>
      </c>
      <c r="AC53" s="4">
        <f t="shared" si="183"/>
        <v>23168.064901780064</v>
      </c>
      <c r="AD53" s="4">
        <f t="shared" si="184"/>
        <v>24326.468146869069</v>
      </c>
      <c r="AE53" s="4">
        <f t="shared" si="185"/>
        <v>25542.791554212523</v>
      </c>
      <c r="AF53" s="4">
        <f t="shared" si="186"/>
        <v>26819.931131923149</v>
      </c>
      <c r="AG53" s="4">
        <f t="shared" si="187"/>
        <v>28160.927688519307</v>
      </c>
      <c r="AI53" s="22">
        <f t="shared" si="190"/>
        <v>9277.9855181250841</v>
      </c>
      <c r="AJ53" s="22">
        <f t="shared" ref="AJ53:AP53" si="201">AI53*(1+$AJ$47)</f>
        <v>9649.1049388500887</v>
      </c>
      <c r="AK53" s="22">
        <f t="shared" si="201"/>
        <v>10035.069136404092</v>
      </c>
      <c r="AL53" s="22">
        <f t="shared" si="201"/>
        <v>10436.471901860255</v>
      </c>
      <c r="AM53" s="22">
        <f t="shared" si="201"/>
        <v>10853.930777934665</v>
      </c>
      <c r="AN53" s="22">
        <f t="shared" si="201"/>
        <v>11288.088009052053</v>
      </c>
      <c r="AO53" s="22">
        <f t="shared" si="201"/>
        <v>11739.611529414136</v>
      </c>
      <c r="AP53" s="22">
        <f t="shared" si="201"/>
        <v>12209.195990590702</v>
      </c>
      <c r="AR53" s="22">
        <f t="shared" si="192"/>
        <v>8511.5006582428905</v>
      </c>
      <c r="AS53" s="22">
        <f t="shared" ref="AS53:AY53" si="202">AR53*(1+$AS$47)</f>
        <v>8843.4491839143629</v>
      </c>
      <c r="AT53" s="22">
        <f t="shared" si="202"/>
        <v>9188.3437020870224</v>
      </c>
      <c r="AU53" s="22">
        <f t="shared" si="202"/>
        <v>9546.689106468415</v>
      </c>
      <c r="AV53" s="22">
        <f t="shared" si="202"/>
        <v>9919.0099816206821</v>
      </c>
      <c r="AW53" s="22">
        <f t="shared" si="202"/>
        <v>10305.851370903887</v>
      </c>
      <c r="AX53" s="22">
        <f t="shared" si="202"/>
        <v>10707.779574369139</v>
      </c>
      <c r="AY53" s="22">
        <f t="shared" si="202"/>
        <v>11125.382977769534</v>
      </c>
    </row>
    <row r="54" spans="1:51">
      <c r="D54" s="98"/>
      <c r="E54" s="98"/>
      <c r="F54" s="98"/>
      <c r="G54" s="99">
        <v>9</v>
      </c>
      <c r="H54" s="99"/>
      <c r="I54" s="99"/>
      <c r="J54" s="22">
        <f t="shared" si="188"/>
        <v>11032.411857990506</v>
      </c>
      <c r="K54" s="22">
        <f t="shared" ref="K54:Q54" si="203">J54*(1+$I$49)</f>
        <v>11584.032450890032</v>
      </c>
      <c r="L54" s="22">
        <f t="shared" si="203"/>
        <v>12163.234073434534</v>
      </c>
      <c r="M54" s="22">
        <f t="shared" si="203"/>
        <v>12771.395777106261</v>
      </c>
      <c r="N54" s="22">
        <f t="shared" si="203"/>
        <v>13409.965565961575</v>
      </c>
      <c r="O54" s="22">
        <f t="shared" si="203"/>
        <v>14080.463844259653</v>
      </c>
      <c r="P54" s="22">
        <f t="shared" si="203"/>
        <v>14784.487036472636</v>
      </c>
      <c r="Q54" s="22">
        <f t="shared" si="203"/>
        <v>15523.711388296268</v>
      </c>
      <c r="R54" s="5">
        <f t="shared" si="172"/>
        <v>9530.2121654166986</v>
      </c>
      <c r="S54" s="5">
        <f t="shared" si="173"/>
        <v>10006.722773687534</v>
      </c>
      <c r="T54" s="5">
        <f t="shared" si="174"/>
        <v>10507.058912371911</v>
      </c>
      <c r="U54" s="5">
        <f t="shared" si="175"/>
        <v>11032.411857990506</v>
      </c>
      <c r="V54" s="5">
        <f t="shared" si="176"/>
        <v>11584.032450890032</v>
      </c>
      <c r="W54" s="5">
        <f t="shared" si="177"/>
        <v>12163.234073434534</v>
      </c>
      <c r="X54" s="5">
        <f t="shared" si="178"/>
        <v>12771.395777106261</v>
      </c>
      <c r="Y54" s="5">
        <f t="shared" si="179"/>
        <v>13409.965565961575</v>
      </c>
      <c r="Z54" s="4">
        <f t="shared" si="180"/>
        <v>19060.424330833397</v>
      </c>
      <c r="AA54" s="4">
        <f t="shared" si="181"/>
        <v>20013.445547375068</v>
      </c>
      <c r="AB54" s="4">
        <f t="shared" si="182"/>
        <v>21014.117824743822</v>
      </c>
      <c r="AC54" s="4">
        <f t="shared" si="183"/>
        <v>22064.823715981012</v>
      </c>
      <c r="AD54" s="4">
        <f t="shared" si="184"/>
        <v>23168.064901780064</v>
      </c>
      <c r="AE54" s="4">
        <f t="shared" si="185"/>
        <v>24326.468146869069</v>
      </c>
      <c r="AF54" s="4">
        <f t="shared" si="186"/>
        <v>25542.791554212523</v>
      </c>
      <c r="AG54" s="4">
        <f t="shared" si="187"/>
        <v>26819.931131923149</v>
      </c>
      <c r="AI54" s="22">
        <f t="shared" si="190"/>
        <v>8836.176683928652</v>
      </c>
      <c r="AJ54" s="22">
        <f t="shared" ref="AJ54:AP54" si="204">AI54*(1+$AJ$47)</f>
        <v>9189.6237512857988</v>
      </c>
      <c r="AK54" s="22">
        <f t="shared" si="204"/>
        <v>9557.2087013372311</v>
      </c>
      <c r="AL54" s="22">
        <f t="shared" si="204"/>
        <v>9939.4970493907203</v>
      </c>
      <c r="AM54" s="22">
        <f t="shared" si="204"/>
        <v>10337.07693136635</v>
      </c>
      <c r="AN54" s="22">
        <f t="shared" si="204"/>
        <v>10750.560008621003</v>
      </c>
      <c r="AO54" s="22">
        <f t="shared" si="204"/>
        <v>11180.582408965844</v>
      </c>
      <c r="AP54" s="22">
        <f t="shared" si="204"/>
        <v>11627.805705324477</v>
      </c>
      <c r="AR54" s="22">
        <f t="shared" si="192"/>
        <v>8192.0121831019169</v>
      </c>
      <c r="AS54" s="22">
        <f t="shared" ref="AS54:AY54" si="205">AR54*(1+$AS$47)</f>
        <v>8511.5006582428905</v>
      </c>
      <c r="AT54" s="22">
        <f t="shared" si="205"/>
        <v>8843.4491839143629</v>
      </c>
      <c r="AU54" s="22">
        <f t="shared" si="205"/>
        <v>9188.3437020870224</v>
      </c>
      <c r="AV54" s="22">
        <f t="shared" si="205"/>
        <v>9546.689106468415</v>
      </c>
      <c r="AW54" s="22">
        <f t="shared" si="205"/>
        <v>9919.0099816206821</v>
      </c>
      <c r="AX54" s="22">
        <f t="shared" si="205"/>
        <v>10305.851370903887</v>
      </c>
      <c r="AY54" s="22">
        <f t="shared" si="205"/>
        <v>10707.779574369139</v>
      </c>
    </row>
    <row r="55" spans="1:51">
      <c r="D55" s="98"/>
      <c r="E55" s="98"/>
      <c r="F55" s="98"/>
      <c r="G55" s="99">
        <v>8</v>
      </c>
      <c r="H55" s="99"/>
      <c r="I55" s="99"/>
      <c r="J55" s="22">
        <f t="shared" si="188"/>
        <v>10507.058912371911</v>
      </c>
      <c r="K55" s="22">
        <f t="shared" ref="K55:Q55" si="206">J55*(1+$I$49)</f>
        <v>11032.411857990506</v>
      </c>
      <c r="L55" s="22">
        <f t="shared" si="206"/>
        <v>11584.032450890032</v>
      </c>
      <c r="M55" s="22">
        <f t="shared" si="206"/>
        <v>12163.234073434534</v>
      </c>
      <c r="N55" s="22">
        <f t="shared" si="206"/>
        <v>12771.395777106261</v>
      </c>
      <c r="O55" s="22">
        <f t="shared" si="206"/>
        <v>13409.965565961575</v>
      </c>
      <c r="P55" s="22">
        <f t="shared" si="206"/>
        <v>14080.463844259653</v>
      </c>
      <c r="Q55" s="22">
        <f t="shared" si="206"/>
        <v>14784.487036472636</v>
      </c>
      <c r="R55" s="5">
        <f t="shared" si="172"/>
        <v>9076.3925384920931</v>
      </c>
      <c r="S55" s="5">
        <f t="shared" si="173"/>
        <v>9530.2121654166986</v>
      </c>
      <c r="T55" s="5">
        <f t="shared" si="174"/>
        <v>10006.722773687534</v>
      </c>
      <c r="U55" s="5">
        <f t="shared" si="175"/>
        <v>10507.058912371911</v>
      </c>
      <c r="V55" s="5">
        <f t="shared" si="176"/>
        <v>11032.411857990506</v>
      </c>
      <c r="W55" s="5">
        <f t="shared" si="177"/>
        <v>11584.032450890032</v>
      </c>
      <c r="X55" s="5">
        <f t="shared" si="178"/>
        <v>12163.234073434534</v>
      </c>
      <c r="Y55" s="5">
        <f t="shared" si="179"/>
        <v>12771.395777106261</v>
      </c>
      <c r="Z55" s="4">
        <f t="shared" si="180"/>
        <v>18152.785076984186</v>
      </c>
      <c r="AA55" s="4">
        <f t="shared" si="181"/>
        <v>19060.424330833397</v>
      </c>
      <c r="AB55" s="4">
        <f t="shared" si="182"/>
        <v>20013.445547375068</v>
      </c>
      <c r="AC55" s="4">
        <f t="shared" si="183"/>
        <v>21014.117824743822</v>
      </c>
      <c r="AD55" s="4">
        <f t="shared" si="184"/>
        <v>22064.823715981012</v>
      </c>
      <c r="AE55" s="4">
        <f t="shared" si="185"/>
        <v>23168.064901780064</v>
      </c>
      <c r="AF55" s="4">
        <f t="shared" si="186"/>
        <v>24326.468146869069</v>
      </c>
      <c r="AG55" s="4">
        <f t="shared" si="187"/>
        <v>25542.791554212523</v>
      </c>
      <c r="AI55" s="22">
        <f t="shared" si="190"/>
        <v>8415.406365646335</v>
      </c>
      <c r="AJ55" s="22">
        <f t="shared" ref="AJ55:AP55" si="207">AI55*(1+$AJ$47)</f>
        <v>8752.0226202721879</v>
      </c>
      <c r="AK55" s="22">
        <f t="shared" si="207"/>
        <v>9102.1035250830755</v>
      </c>
      <c r="AL55" s="22">
        <f t="shared" si="207"/>
        <v>9466.1876660863982</v>
      </c>
      <c r="AM55" s="22">
        <f t="shared" si="207"/>
        <v>9844.8351727298541</v>
      </c>
      <c r="AN55" s="22">
        <f t="shared" si="207"/>
        <v>10238.628579639049</v>
      </c>
      <c r="AO55" s="22">
        <f t="shared" si="207"/>
        <v>10648.173722824611</v>
      </c>
      <c r="AP55" s="22">
        <f t="shared" si="207"/>
        <v>11074.100671737597</v>
      </c>
      <c r="AR55" s="22">
        <f t="shared" si="192"/>
        <v>7884.5160568834617</v>
      </c>
      <c r="AS55" s="22">
        <f t="shared" ref="AS55:AY55" si="208">AR55*(1+$AS$47)</f>
        <v>8192.0121831019169</v>
      </c>
      <c r="AT55" s="22">
        <f t="shared" si="208"/>
        <v>8511.5006582428905</v>
      </c>
      <c r="AU55" s="22">
        <f t="shared" si="208"/>
        <v>8843.4491839143629</v>
      </c>
      <c r="AV55" s="22">
        <f t="shared" si="208"/>
        <v>9188.3437020870224</v>
      </c>
      <c r="AW55" s="22">
        <f t="shared" si="208"/>
        <v>9546.689106468415</v>
      </c>
      <c r="AX55" s="22">
        <f t="shared" si="208"/>
        <v>9919.0099816206821</v>
      </c>
      <c r="AY55" s="22">
        <f t="shared" si="208"/>
        <v>10305.851370903887</v>
      </c>
    </row>
    <row r="56" spans="1:51">
      <c r="D56" s="98"/>
      <c r="E56" s="98"/>
      <c r="F56" s="98"/>
      <c r="G56" s="99">
        <v>7</v>
      </c>
      <c r="H56" s="99"/>
      <c r="I56" s="99"/>
      <c r="J56" s="22">
        <f t="shared" si="188"/>
        <v>10006.722773687534</v>
      </c>
      <c r="K56" s="22">
        <f t="shared" ref="K56:Q56" si="209">J56*(1+$I$49)</f>
        <v>10507.058912371911</v>
      </c>
      <c r="L56" s="22">
        <f t="shared" si="209"/>
        <v>11032.411857990506</v>
      </c>
      <c r="M56" s="22">
        <f t="shared" si="209"/>
        <v>11584.032450890032</v>
      </c>
      <c r="N56" s="22">
        <f t="shared" si="209"/>
        <v>12163.234073434534</v>
      </c>
      <c r="O56" s="22">
        <f t="shared" si="209"/>
        <v>12771.395777106261</v>
      </c>
      <c r="P56" s="22">
        <f t="shared" si="209"/>
        <v>13409.965565961575</v>
      </c>
      <c r="Q56" s="22">
        <f t="shared" si="209"/>
        <v>14080.463844259653</v>
      </c>
      <c r="R56" s="5">
        <f t="shared" si="172"/>
        <v>8644.18336999247</v>
      </c>
      <c r="S56" s="5">
        <f t="shared" si="173"/>
        <v>9076.3925384920931</v>
      </c>
      <c r="T56" s="5">
        <f t="shared" si="174"/>
        <v>9530.2121654166986</v>
      </c>
      <c r="U56" s="5">
        <f t="shared" si="175"/>
        <v>10006.722773687534</v>
      </c>
      <c r="V56" s="5">
        <f t="shared" si="176"/>
        <v>10507.058912371911</v>
      </c>
      <c r="W56" s="5">
        <f t="shared" si="177"/>
        <v>11032.411857990506</v>
      </c>
      <c r="X56" s="5">
        <f t="shared" si="178"/>
        <v>11584.032450890032</v>
      </c>
      <c r="Y56" s="5">
        <f t="shared" si="179"/>
        <v>12163.234073434534</v>
      </c>
      <c r="Z56" s="4">
        <f t="shared" si="180"/>
        <v>17288.36673998494</v>
      </c>
      <c r="AA56" s="4">
        <f t="shared" si="181"/>
        <v>18152.785076984186</v>
      </c>
      <c r="AB56" s="4">
        <f t="shared" si="182"/>
        <v>19060.424330833397</v>
      </c>
      <c r="AC56" s="4">
        <f t="shared" si="183"/>
        <v>20013.445547375068</v>
      </c>
      <c r="AD56" s="4">
        <f t="shared" si="184"/>
        <v>21014.117824743822</v>
      </c>
      <c r="AE56" s="4">
        <f t="shared" si="185"/>
        <v>22064.823715981012</v>
      </c>
      <c r="AF56" s="4">
        <f t="shared" si="186"/>
        <v>23168.064901780064</v>
      </c>
      <c r="AG56" s="4">
        <f t="shared" si="187"/>
        <v>24326.468146869069</v>
      </c>
      <c r="AI56" s="22">
        <f t="shared" si="190"/>
        <v>8014.6727291869856</v>
      </c>
      <c r="AJ56" s="22">
        <f t="shared" ref="AJ56:AP56" si="210">AI56*(1+$AJ$47)</f>
        <v>8335.259638354466</v>
      </c>
      <c r="AK56" s="22">
        <f t="shared" si="210"/>
        <v>8668.6700238886442</v>
      </c>
      <c r="AL56" s="22">
        <f t="shared" si="210"/>
        <v>9015.4168248441911</v>
      </c>
      <c r="AM56" s="22">
        <f t="shared" si="210"/>
        <v>9376.0334978379597</v>
      </c>
      <c r="AN56" s="22">
        <f t="shared" si="210"/>
        <v>9751.0748377514792</v>
      </c>
      <c r="AO56" s="22">
        <f t="shared" si="210"/>
        <v>10141.117831261539</v>
      </c>
      <c r="AP56" s="22">
        <f t="shared" si="210"/>
        <v>10546.762544512001</v>
      </c>
      <c r="AR56" s="22">
        <f t="shared" si="192"/>
        <v>7588.5621336703198</v>
      </c>
      <c r="AS56" s="22">
        <f t="shared" ref="AS56:AY56" si="211">AR56*(1+$AS$47)</f>
        <v>7884.5160568834617</v>
      </c>
      <c r="AT56" s="22">
        <f t="shared" si="211"/>
        <v>8192.0121831019169</v>
      </c>
      <c r="AU56" s="22">
        <f t="shared" si="211"/>
        <v>8511.5006582428905</v>
      </c>
      <c r="AV56" s="22">
        <f t="shared" si="211"/>
        <v>8843.4491839143629</v>
      </c>
      <c r="AW56" s="22">
        <f t="shared" si="211"/>
        <v>9188.3437020870224</v>
      </c>
      <c r="AX56" s="22">
        <f t="shared" si="211"/>
        <v>9546.689106468415</v>
      </c>
      <c r="AY56" s="22">
        <f t="shared" si="211"/>
        <v>9919.0099816206821</v>
      </c>
    </row>
    <row r="57" spans="1:51">
      <c r="D57" s="98"/>
      <c r="E57" s="98"/>
      <c r="F57" s="98"/>
      <c r="G57" s="99">
        <v>6</v>
      </c>
      <c r="H57" s="99"/>
      <c r="I57" s="99"/>
      <c r="J57" s="22">
        <f t="shared" si="188"/>
        <v>9530.2121654166986</v>
      </c>
      <c r="K57" s="22">
        <f t="shared" ref="K57:Q57" si="212">J57*(1+$I$49)</f>
        <v>10006.722773687534</v>
      </c>
      <c r="L57" s="22">
        <f t="shared" si="212"/>
        <v>10507.058912371911</v>
      </c>
      <c r="M57" s="22">
        <f t="shared" si="212"/>
        <v>11032.411857990506</v>
      </c>
      <c r="N57" s="22">
        <f t="shared" si="212"/>
        <v>11584.032450890032</v>
      </c>
      <c r="O57" s="22">
        <f t="shared" si="212"/>
        <v>12163.234073434534</v>
      </c>
      <c r="P57" s="22">
        <f t="shared" si="212"/>
        <v>12771.395777106261</v>
      </c>
      <c r="Q57" s="22">
        <f t="shared" si="212"/>
        <v>13409.965565961575</v>
      </c>
      <c r="R57" s="5">
        <f t="shared" si="172"/>
        <v>8232.5555904690191</v>
      </c>
      <c r="S57" s="5">
        <f t="shared" si="173"/>
        <v>8644.18336999247</v>
      </c>
      <c r="T57" s="5">
        <f t="shared" si="174"/>
        <v>9076.3925384920931</v>
      </c>
      <c r="U57" s="5">
        <f t="shared" si="175"/>
        <v>9530.2121654166986</v>
      </c>
      <c r="V57" s="5">
        <f t="shared" si="176"/>
        <v>10006.722773687534</v>
      </c>
      <c r="W57" s="5">
        <f t="shared" si="177"/>
        <v>10507.058912371911</v>
      </c>
      <c r="X57" s="5">
        <f t="shared" si="178"/>
        <v>11032.411857990506</v>
      </c>
      <c r="Y57" s="5">
        <f t="shared" si="179"/>
        <v>11584.032450890032</v>
      </c>
      <c r="Z57" s="4">
        <f t="shared" si="180"/>
        <v>16465.111180938038</v>
      </c>
      <c r="AA57" s="4">
        <f t="shared" si="181"/>
        <v>17288.36673998494</v>
      </c>
      <c r="AB57" s="4">
        <f t="shared" si="182"/>
        <v>18152.785076984186</v>
      </c>
      <c r="AC57" s="4">
        <f t="shared" si="183"/>
        <v>19060.424330833397</v>
      </c>
      <c r="AD57" s="4">
        <f t="shared" si="184"/>
        <v>20013.445547375068</v>
      </c>
      <c r="AE57" s="4">
        <f t="shared" si="185"/>
        <v>21014.117824743822</v>
      </c>
      <c r="AF57" s="4">
        <f t="shared" si="186"/>
        <v>22064.823715981012</v>
      </c>
      <c r="AG57" s="4">
        <f t="shared" si="187"/>
        <v>23168.064901780064</v>
      </c>
      <c r="AI57" s="22">
        <f t="shared" si="190"/>
        <v>7633.0216468447479</v>
      </c>
      <c r="AJ57" s="22">
        <f t="shared" ref="AJ57:AP57" si="213">AI57*(1+$AJ$47)</f>
        <v>7938.3425127185383</v>
      </c>
      <c r="AK57" s="22">
        <f t="shared" si="213"/>
        <v>8255.8762132272805</v>
      </c>
      <c r="AL57" s="22">
        <f t="shared" si="213"/>
        <v>8586.1112617563722</v>
      </c>
      <c r="AM57" s="22">
        <f t="shared" si="213"/>
        <v>8929.5557122266273</v>
      </c>
      <c r="AN57" s="22">
        <f t="shared" si="213"/>
        <v>9286.7379407156932</v>
      </c>
      <c r="AO57" s="22">
        <f t="shared" si="213"/>
        <v>9658.2074583443209</v>
      </c>
      <c r="AP57" s="22">
        <f t="shared" si="213"/>
        <v>10044.535756678095</v>
      </c>
      <c r="AR57" s="22">
        <f t="shared" si="192"/>
        <v>7303.7171642640233</v>
      </c>
      <c r="AS57" s="22">
        <f t="shared" ref="AS57:AY57" si="214">AR57*(1+$AS$47)</f>
        <v>7588.5621336703198</v>
      </c>
      <c r="AT57" s="22">
        <f t="shared" si="214"/>
        <v>7884.5160568834617</v>
      </c>
      <c r="AU57" s="22">
        <f t="shared" si="214"/>
        <v>8192.0121831019169</v>
      </c>
      <c r="AV57" s="22">
        <f t="shared" si="214"/>
        <v>8511.5006582428905</v>
      </c>
      <c r="AW57" s="22">
        <f t="shared" si="214"/>
        <v>8843.4491839143629</v>
      </c>
      <c r="AX57" s="22">
        <f t="shared" si="214"/>
        <v>9188.3437020870224</v>
      </c>
      <c r="AY57" s="22">
        <f t="shared" si="214"/>
        <v>9546.689106468415</v>
      </c>
    </row>
    <row r="58" spans="1:51">
      <c r="D58" s="98"/>
      <c r="E58" s="98"/>
      <c r="F58" s="98"/>
      <c r="G58" s="99">
        <v>5</v>
      </c>
      <c r="H58" s="99"/>
      <c r="I58" s="99"/>
      <c r="J58" s="22">
        <f t="shared" si="188"/>
        <v>9076.3925384920931</v>
      </c>
      <c r="K58" s="22">
        <f t="shared" ref="K58:Q58" si="215">J58*(1+$I$49)</f>
        <v>9530.2121654166986</v>
      </c>
      <c r="L58" s="22">
        <f t="shared" si="215"/>
        <v>10006.722773687534</v>
      </c>
      <c r="M58" s="22">
        <f t="shared" si="215"/>
        <v>10507.058912371911</v>
      </c>
      <c r="N58" s="22">
        <f t="shared" si="215"/>
        <v>11032.411857990506</v>
      </c>
      <c r="O58" s="22">
        <f t="shared" si="215"/>
        <v>11584.032450890032</v>
      </c>
      <c r="P58" s="22">
        <f t="shared" si="215"/>
        <v>12163.234073434534</v>
      </c>
      <c r="Q58" s="22">
        <f t="shared" si="215"/>
        <v>12771.395777106261</v>
      </c>
      <c r="R58" s="5">
        <f t="shared" si="172"/>
        <v>7840.5291337800172</v>
      </c>
      <c r="S58" s="5">
        <f t="shared" si="173"/>
        <v>8232.5555904690191</v>
      </c>
      <c r="T58" s="5">
        <f t="shared" si="174"/>
        <v>8644.18336999247</v>
      </c>
      <c r="U58" s="5">
        <f t="shared" si="175"/>
        <v>9076.3925384920931</v>
      </c>
      <c r="V58" s="5">
        <f t="shared" si="176"/>
        <v>9530.2121654166986</v>
      </c>
      <c r="W58" s="5">
        <f t="shared" si="177"/>
        <v>10006.722773687534</v>
      </c>
      <c r="X58" s="5">
        <f t="shared" si="178"/>
        <v>10507.058912371911</v>
      </c>
      <c r="Y58" s="5">
        <f t="shared" si="179"/>
        <v>11032.411857990506</v>
      </c>
      <c r="Z58" s="4">
        <f t="shared" si="180"/>
        <v>15681.058267560034</v>
      </c>
      <c r="AA58" s="4">
        <f t="shared" si="181"/>
        <v>16465.111180938038</v>
      </c>
      <c r="AB58" s="4">
        <f t="shared" si="182"/>
        <v>17288.36673998494</v>
      </c>
      <c r="AC58" s="4">
        <f t="shared" si="183"/>
        <v>18152.785076984186</v>
      </c>
      <c r="AD58" s="4">
        <f t="shared" si="184"/>
        <v>19060.424330833397</v>
      </c>
      <c r="AE58" s="4">
        <f t="shared" si="185"/>
        <v>20013.445547375068</v>
      </c>
      <c r="AF58" s="4">
        <f t="shared" si="186"/>
        <v>21014.117824743822</v>
      </c>
      <c r="AG58" s="4">
        <f t="shared" si="187"/>
        <v>22064.823715981012</v>
      </c>
      <c r="AI58" s="22">
        <f t="shared" si="190"/>
        <v>7269.5444255664261</v>
      </c>
      <c r="AJ58" s="22">
        <f t="shared" ref="AJ58:AP58" si="216">AI58*(1+$AJ$47)</f>
        <v>7560.3262025890836</v>
      </c>
      <c r="AK58" s="22">
        <f t="shared" si="216"/>
        <v>7862.7392506926471</v>
      </c>
      <c r="AL58" s="22">
        <f t="shared" si="216"/>
        <v>8177.2488207203533</v>
      </c>
      <c r="AM58" s="22">
        <f t="shared" si="216"/>
        <v>8504.3387735491669</v>
      </c>
      <c r="AN58" s="22">
        <f t="shared" si="216"/>
        <v>8844.5123244911338</v>
      </c>
      <c r="AO58" s="22">
        <f t="shared" si="216"/>
        <v>9198.2928174707795</v>
      </c>
      <c r="AP58" s="22">
        <f t="shared" si="216"/>
        <v>9566.2245301696112</v>
      </c>
      <c r="AR58" s="22">
        <f t="shared" si="192"/>
        <v>7029.5641619480502</v>
      </c>
      <c r="AS58" s="22">
        <f t="shared" ref="AS58:AY58" si="217">AR58*(1+$AS$47)</f>
        <v>7303.7171642640233</v>
      </c>
      <c r="AT58" s="22">
        <f t="shared" si="217"/>
        <v>7588.5621336703198</v>
      </c>
      <c r="AU58" s="22">
        <f t="shared" si="217"/>
        <v>7884.5160568834617</v>
      </c>
      <c r="AV58" s="22">
        <f t="shared" si="217"/>
        <v>8192.0121831019169</v>
      </c>
      <c r="AW58" s="22">
        <f t="shared" si="217"/>
        <v>8511.5006582428905</v>
      </c>
      <c r="AX58" s="22">
        <f t="shared" si="217"/>
        <v>8843.4491839143629</v>
      </c>
      <c r="AY58" s="22">
        <f t="shared" si="217"/>
        <v>9188.3437020870224</v>
      </c>
    </row>
    <row r="59" spans="1:51">
      <c r="D59" s="98"/>
      <c r="E59" s="98"/>
      <c r="F59" s="98"/>
      <c r="G59" s="99">
        <v>4</v>
      </c>
      <c r="H59" s="99"/>
      <c r="I59" s="99"/>
      <c r="J59" s="22">
        <f t="shared" si="188"/>
        <v>8644.18336999247</v>
      </c>
      <c r="K59" s="22">
        <f t="shared" ref="K59:Q59" si="218">J59*(1+$I$49)</f>
        <v>9076.3925384920931</v>
      </c>
      <c r="L59" s="22">
        <f t="shared" si="218"/>
        <v>9530.2121654166986</v>
      </c>
      <c r="M59" s="22">
        <f t="shared" si="218"/>
        <v>10006.722773687534</v>
      </c>
      <c r="N59" s="22">
        <f t="shared" si="218"/>
        <v>10507.058912371911</v>
      </c>
      <c r="O59" s="22">
        <f t="shared" si="218"/>
        <v>11032.411857990506</v>
      </c>
      <c r="P59" s="22">
        <f t="shared" si="218"/>
        <v>11584.032450890032</v>
      </c>
      <c r="Q59" s="22">
        <f t="shared" si="218"/>
        <v>12163.234073434534</v>
      </c>
      <c r="R59" s="5">
        <f t="shared" si="172"/>
        <v>7467.170603600016</v>
      </c>
      <c r="S59" s="5">
        <f t="shared" si="173"/>
        <v>7840.5291337800172</v>
      </c>
      <c r="T59" s="5">
        <f t="shared" si="174"/>
        <v>8232.5555904690191</v>
      </c>
      <c r="U59" s="5">
        <f t="shared" si="175"/>
        <v>8644.18336999247</v>
      </c>
      <c r="V59" s="5">
        <f t="shared" si="176"/>
        <v>9076.3925384920931</v>
      </c>
      <c r="W59" s="5">
        <f t="shared" si="177"/>
        <v>9530.2121654166986</v>
      </c>
      <c r="X59" s="5">
        <f t="shared" si="178"/>
        <v>10006.722773687534</v>
      </c>
      <c r="Y59" s="5">
        <f t="shared" si="179"/>
        <v>10507.058912371911</v>
      </c>
      <c r="Z59" s="4">
        <f t="shared" si="180"/>
        <v>14934.341207200032</v>
      </c>
      <c r="AA59" s="4">
        <f t="shared" si="181"/>
        <v>15681.058267560034</v>
      </c>
      <c r="AB59" s="4">
        <f t="shared" si="182"/>
        <v>16465.111180938038</v>
      </c>
      <c r="AC59" s="4">
        <f t="shared" si="183"/>
        <v>17288.36673998494</v>
      </c>
      <c r="AD59" s="4">
        <f t="shared" si="184"/>
        <v>18152.785076984186</v>
      </c>
      <c r="AE59" s="4">
        <f t="shared" si="185"/>
        <v>19060.424330833397</v>
      </c>
      <c r="AF59" s="4">
        <f t="shared" si="186"/>
        <v>20013.445547375068</v>
      </c>
      <c r="AG59" s="4">
        <f t="shared" si="187"/>
        <v>21014.117824743822</v>
      </c>
      <c r="AI59" s="22">
        <f t="shared" si="190"/>
        <v>6923.3756433965964</v>
      </c>
      <c r="AJ59" s="22">
        <f t="shared" ref="AJ59:AP59" si="219">AI59*(1+$AJ$47)</f>
        <v>7200.3106691324601</v>
      </c>
      <c r="AK59" s="22">
        <f t="shared" si="219"/>
        <v>7488.3230958977592</v>
      </c>
      <c r="AL59" s="22">
        <f t="shared" si="219"/>
        <v>7787.8560197336701</v>
      </c>
      <c r="AM59" s="22">
        <f t="shared" si="219"/>
        <v>8099.3702605230174</v>
      </c>
      <c r="AN59" s="22">
        <f t="shared" si="219"/>
        <v>8423.3450709439385</v>
      </c>
      <c r="AO59" s="22">
        <f t="shared" si="219"/>
        <v>8760.2788737816954</v>
      </c>
      <c r="AP59" s="22">
        <f t="shared" si="219"/>
        <v>9110.6900287329627</v>
      </c>
      <c r="AR59" s="22">
        <f t="shared" si="192"/>
        <v>6765.7017920577964</v>
      </c>
      <c r="AS59" s="22">
        <f t="shared" ref="AS59:AY59" si="220">AR59*(1+$AS$47)</f>
        <v>7029.5641619480502</v>
      </c>
      <c r="AT59" s="22">
        <f t="shared" si="220"/>
        <v>7303.7171642640233</v>
      </c>
      <c r="AU59" s="22">
        <f t="shared" si="220"/>
        <v>7588.5621336703198</v>
      </c>
      <c r="AV59" s="22">
        <f t="shared" si="220"/>
        <v>7884.5160568834617</v>
      </c>
      <c r="AW59" s="22">
        <f t="shared" si="220"/>
        <v>8192.0121831019169</v>
      </c>
      <c r="AX59" s="22">
        <f t="shared" si="220"/>
        <v>8511.5006582428905</v>
      </c>
      <c r="AY59" s="22">
        <f t="shared" si="220"/>
        <v>8843.4491839143629</v>
      </c>
    </row>
    <row r="60" spans="1:51">
      <c r="D60" s="98"/>
      <c r="E60" s="98"/>
      <c r="F60" s="98"/>
      <c r="G60" s="99">
        <v>3</v>
      </c>
      <c r="H60" s="99"/>
      <c r="I60" s="99"/>
      <c r="J60" s="22">
        <f t="shared" si="188"/>
        <v>8232.5555904690191</v>
      </c>
      <c r="K60" s="22">
        <f t="shared" ref="K60:Q60" si="221">J60*(1+$I$49)</f>
        <v>8644.18336999247</v>
      </c>
      <c r="L60" s="22">
        <f t="shared" si="221"/>
        <v>9076.3925384920931</v>
      </c>
      <c r="M60" s="22">
        <f t="shared" si="221"/>
        <v>9530.2121654166986</v>
      </c>
      <c r="N60" s="22">
        <f t="shared" si="221"/>
        <v>10006.722773687534</v>
      </c>
      <c r="O60" s="22">
        <f t="shared" si="221"/>
        <v>10507.058912371911</v>
      </c>
      <c r="P60" s="22">
        <f t="shared" si="221"/>
        <v>11032.411857990506</v>
      </c>
      <c r="Q60" s="22">
        <f t="shared" si="221"/>
        <v>11584.032450890032</v>
      </c>
      <c r="R60" s="5">
        <f t="shared" ref="R60:Y62" si="222">IF($R$2="ENSINO MÉDIO","Não se aplica",IF($R$2="GRADUAÇÃO",J64*0.4,IF($R$2="ESPECIALIZAÇÃO",J64*0.5,IF($R$2="MESTRADO",J64*0.75,IF($R$2="DOUTORADO",J64)))))</f>
        <v>11032.411857990506</v>
      </c>
      <c r="S60" s="5">
        <f t="shared" si="222"/>
        <v>11584.032450890032</v>
      </c>
      <c r="T60" s="5">
        <f t="shared" si="222"/>
        <v>12163.234073434534</v>
      </c>
      <c r="U60" s="5">
        <f t="shared" si="222"/>
        <v>12771.395777106261</v>
      </c>
      <c r="V60" s="5">
        <f t="shared" si="222"/>
        <v>13409.965565961575</v>
      </c>
      <c r="W60" s="5">
        <f t="shared" si="222"/>
        <v>14080.463844259653</v>
      </c>
      <c r="X60" s="5">
        <f t="shared" si="222"/>
        <v>14784.487036472636</v>
      </c>
      <c r="Y60" s="5">
        <f t="shared" si="222"/>
        <v>15523.711388296268</v>
      </c>
      <c r="Z60" s="4">
        <f t="shared" ref="Z60:AG62" si="223">IFERROR(J64+R60,"IQ Não Aplicável")</f>
        <v>22064.823715981012</v>
      </c>
      <c r="AA60" s="4">
        <f t="shared" si="223"/>
        <v>23168.064901780064</v>
      </c>
      <c r="AB60" s="4">
        <f t="shared" si="223"/>
        <v>24326.468146869069</v>
      </c>
      <c r="AC60" s="4">
        <f t="shared" si="223"/>
        <v>25542.791554212523</v>
      </c>
      <c r="AD60" s="4">
        <f t="shared" si="223"/>
        <v>26819.931131923149</v>
      </c>
      <c r="AE60" s="4">
        <f t="shared" si="223"/>
        <v>28160.927688519307</v>
      </c>
      <c r="AF60" s="4">
        <f t="shared" si="223"/>
        <v>29568.974072945271</v>
      </c>
      <c r="AG60" s="4">
        <f t="shared" si="223"/>
        <v>31047.422776592535</v>
      </c>
      <c r="AI60" s="22">
        <f>AI61*1.04</f>
        <v>6593.6910889491392</v>
      </c>
      <c r="AJ60" s="22">
        <f t="shared" ref="AJ60:AP60" si="224">AI60*(1+$AJ$47)</f>
        <v>6857.4387325071048</v>
      </c>
      <c r="AK60" s="22">
        <f t="shared" si="224"/>
        <v>7131.7362818073889</v>
      </c>
      <c r="AL60" s="22">
        <f t="shared" si="224"/>
        <v>7417.0057330796844</v>
      </c>
      <c r="AM60" s="22">
        <f t="shared" si="224"/>
        <v>7713.6859624028721</v>
      </c>
      <c r="AN60" s="22">
        <f t="shared" si="224"/>
        <v>8022.2334008989874</v>
      </c>
      <c r="AO60" s="22">
        <f t="shared" si="224"/>
        <v>8343.1227369349472</v>
      </c>
      <c r="AP60" s="22">
        <f t="shared" si="224"/>
        <v>8676.8476464123451</v>
      </c>
      <c r="AR60" s="22">
        <f t="shared" si="192"/>
        <v>6511.7437844637125</v>
      </c>
      <c r="AS60" s="22">
        <f t="shared" ref="AS60:AY60" si="225">AR60*(1+$AS$47)</f>
        <v>6765.7017920577964</v>
      </c>
      <c r="AT60" s="22">
        <f t="shared" si="225"/>
        <v>7029.5641619480502</v>
      </c>
      <c r="AU60" s="22">
        <f t="shared" si="225"/>
        <v>7303.7171642640233</v>
      </c>
      <c r="AV60" s="22">
        <f t="shared" si="225"/>
        <v>7588.5621336703198</v>
      </c>
      <c r="AW60" s="22">
        <f t="shared" si="225"/>
        <v>7884.5160568834617</v>
      </c>
      <c r="AX60" s="22">
        <f t="shared" si="225"/>
        <v>8192.0121831019169</v>
      </c>
      <c r="AY60" s="22">
        <f t="shared" si="225"/>
        <v>8511.5006582428905</v>
      </c>
    </row>
    <row r="61" spans="1:51">
      <c r="D61" s="98"/>
      <c r="E61" s="98"/>
      <c r="F61" s="98"/>
      <c r="G61" s="99">
        <v>2</v>
      </c>
      <c r="H61" s="99"/>
      <c r="I61" s="99"/>
      <c r="J61" s="22">
        <f>J62*1.05</f>
        <v>7840.5291337800172</v>
      </c>
      <c r="K61" s="22">
        <f t="shared" ref="K61:Q61" si="226">J61*(1+$I$49)</f>
        <v>8232.5555904690191</v>
      </c>
      <c r="L61" s="22">
        <f t="shared" si="226"/>
        <v>8644.18336999247</v>
      </c>
      <c r="M61" s="22">
        <f t="shared" si="226"/>
        <v>9076.3925384920931</v>
      </c>
      <c r="N61" s="22">
        <f t="shared" si="226"/>
        <v>9530.2121654166986</v>
      </c>
      <c r="O61" s="22">
        <f t="shared" si="226"/>
        <v>10006.722773687534</v>
      </c>
      <c r="P61" s="22">
        <f t="shared" si="226"/>
        <v>10507.058912371911</v>
      </c>
      <c r="Q61" s="22">
        <f t="shared" si="226"/>
        <v>11032.411857990506</v>
      </c>
      <c r="R61" s="5">
        <f t="shared" si="222"/>
        <v>10507.058912371911</v>
      </c>
      <c r="S61" s="5">
        <f t="shared" si="222"/>
        <v>11032.411857990506</v>
      </c>
      <c r="T61" s="5">
        <f t="shared" si="222"/>
        <v>11584.032450890032</v>
      </c>
      <c r="U61" s="5">
        <f t="shared" si="222"/>
        <v>12163.234073434534</v>
      </c>
      <c r="V61" s="5">
        <f t="shared" si="222"/>
        <v>12771.395777106261</v>
      </c>
      <c r="W61" s="5">
        <f t="shared" si="222"/>
        <v>13409.965565961575</v>
      </c>
      <c r="X61" s="5">
        <f t="shared" si="222"/>
        <v>14080.463844259653</v>
      </c>
      <c r="Y61" s="5">
        <f t="shared" si="222"/>
        <v>14784.487036472636</v>
      </c>
      <c r="Z61" s="4">
        <f t="shared" si="223"/>
        <v>21014.117824743822</v>
      </c>
      <c r="AA61" s="4">
        <f t="shared" si="223"/>
        <v>22064.823715981012</v>
      </c>
      <c r="AB61" s="4">
        <f t="shared" si="223"/>
        <v>23168.064901780064</v>
      </c>
      <c r="AC61" s="4">
        <f t="shared" si="223"/>
        <v>24326.468146869069</v>
      </c>
      <c r="AD61" s="4">
        <f t="shared" si="223"/>
        <v>25542.791554212523</v>
      </c>
      <c r="AE61" s="4">
        <f t="shared" si="223"/>
        <v>26819.931131923149</v>
      </c>
      <c r="AF61" s="4">
        <f t="shared" si="223"/>
        <v>28160.927688519307</v>
      </c>
      <c r="AG61" s="4">
        <f t="shared" si="223"/>
        <v>29568.974072945271</v>
      </c>
      <c r="AI61" s="22">
        <f>AI62*(1+AJ47)</f>
        <v>6340.0875855280183</v>
      </c>
      <c r="AJ61" s="22">
        <f t="shared" ref="AJ61:AP61" si="227">AI61*(1+$AJ$47)</f>
        <v>6593.6910889491392</v>
      </c>
      <c r="AK61" s="22">
        <f t="shared" si="227"/>
        <v>6857.4387325071048</v>
      </c>
      <c r="AL61" s="22">
        <f t="shared" si="227"/>
        <v>7131.7362818073889</v>
      </c>
      <c r="AM61" s="22">
        <f t="shared" si="227"/>
        <v>7417.0057330796844</v>
      </c>
      <c r="AN61" s="22">
        <f t="shared" si="227"/>
        <v>7713.6859624028721</v>
      </c>
      <c r="AO61" s="22">
        <f t="shared" si="227"/>
        <v>8022.2334008989874</v>
      </c>
      <c r="AP61" s="22">
        <f t="shared" si="227"/>
        <v>8343.1227369349472</v>
      </c>
      <c r="AR61" s="22">
        <f>AR62*(1+$AS$47)</f>
        <v>6267.3183681075197</v>
      </c>
      <c r="AS61" s="22">
        <f t="shared" ref="AS61:AY61" si="228">AR61*(1+$AS$47)</f>
        <v>6511.7437844637125</v>
      </c>
      <c r="AT61" s="22">
        <f t="shared" si="228"/>
        <v>6765.7017920577964</v>
      </c>
      <c r="AU61" s="22">
        <f t="shared" si="228"/>
        <v>7029.5641619480502</v>
      </c>
      <c r="AV61" s="22">
        <f t="shared" si="228"/>
        <v>7303.7171642640233</v>
      </c>
      <c r="AW61" s="22">
        <f t="shared" si="228"/>
        <v>7588.5621336703198</v>
      </c>
      <c r="AX61" s="22">
        <f t="shared" si="228"/>
        <v>7884.5160568834617</v>
      </c>
      <c r="AY61" s="22">
        <f t="shared" si="228"/>
        <v>8192.0121831019169</v>
      </c>
    </row>
    <row r="62" spans="1:51">
      <c r="D62" s="98"/>
      <c r="E62" s="98"/>
      <c r="F62" s="98"/>
      <c r="G62" s="99">
        <v>1</v>
      </c>
      <c r="H62" s="99"/>
      <c r="I62" s="99"/>
      <c r="J62" s="22">
        <f>J72</f>
        <v>7467.170603600016</v>
      </c>
      <c r="K62" s="22">
        <f t="shared" ref="K62:Q62" si="229">J62*(1+$I$49)</f>
        <v>7840.5291337800172</v>
      </c>
      <c r="L62" s="22">
        <f t="shared" si="229"/>
        <v>8232.5555904690191</v>
      </c>
      <c r="M62" s="22">
        <f t="shared" si="229"/>
        <v>8644.18336999247</v>
      </c>
      <c r="N62" s="22">
        <f t="shared" si="229"/>
        <v>9076.3925384920931</v>
      </c>
      <c r="O62" s="22">
        <f t="shared" si="229"/>
        <v>9530.2121654166986</v>
      </c>
      <c r="P62" s="22">
        <f t="shared" si="229"/>
        <v>10006.722773687534</v>
      </c>
      <c r="Q62" s="22">
        <f t="shared" si="229"/>
        <v>10507.058912371911</v>
      </c>
      <c r="R62" s="5">
        <f t="shared" si="222"/>
        <v>10006.722773687534</v>
      </c>
      <c r="S62" s="5">
        <f t="shared" si="222"/>
        <v>10507.058912371911</v>
      </c>
      <c r="T62" s="5">
        <f t="shared" si="222"/>
        <v>11032.411857990506</v>
      </c>
      <c r="U62" s="5">
        <f t="shared" si="222"/>
        <v>11584.032450890032</v>
      </c>
      <c r="V62" s="5">
        <f t="shared" si="222"/>
        <v>12163.234073434534</v>
      </c>
      <c r="W62" s="5">
        <f t="shared" si="222"/>
        <v>12771.395777106261</v>
      </c>
      <c r="X62" s="5">
        <f t="shared" si="222"/>
        <v>13409.965565961575</v>
      </c>
      <c r="Y62" s="5">
        <f t="shared" si="222"/>
        <v>14080.463844259653</v>
      </c>
      <c r="Z62" s="4">
        <f t="shared" si="223"/>
        <v>20013.445547375068</v>
      </c>
      <c r="AA62" s="4">
        <f t="shared" si="223"/>
        <v>21014.117824743822</v>
      </c>
      <c r="AB62" s="4">
        <f t="shared" si="223"/>
        <v>22064.823715981012</v>
      </c>
      <c r="AC62" s="4">
        <f t="shared" si="223"/>
        <v>23168.064901780064</v>
      </c>
      <c r="AD62" s="4">
        <f t="shared" si="223"/>
        <v>24326.468146869069</v>
      </c>
      <c r="AE62" s="4">
        <f t="shared" si="223"/>
        <v>25542.791554212523</v>
      </c>
      <c r="AF62" s="4">
        <f t="shared" si="223"/>
        <v>26819.931131923149</v>
      </c>
      <c r="AG62" s="4">
        <f t="shared" si="223"/>
        <v>28160.927688519307</v>
      </c>
      <c r="AI62" s="22">
        <f>AI72</f>
        <v>6096.2380630077096</v>
      </c>
      <c r="AJ62" s="22">
        <f t="shared" ref="AJ62:AP62" si="230">AI62*(1+$AJ$47)</f>
        <v>6340.0875855280183</v>
      </c>
      <c r="AK62" s="22">
        <f t="shared" si="230"/>
        <v>6593.6910889491392</v>
      </c>
      <c r="AL62" s="22">
        <f t="shared" si="230"/>
        <v>6857.4387325071048</v>
      </c>
      <c r="AM62" s="22">
        <f t="shared" si="230"/>
        <v>7131.7362818073889</v>
      </c>
      <c r="AN62" s="22">
        <f t="shared" si="230"/>
        <v>7417.0057330796844</v>
      </c>
      <c r="AO62" s="22">
        <f t="shared" si="230"/>
        <v>7713.6859624028721</v>
      </c>
      <c r="AP62" s="22">
        <f t="shared" si="230"/>
        <v>8022.2334008989874</v>
      </c>
      <c r="AR62" s="22">
        <f>AR72</f>
        <v>6032.0677267637348</v>
      </c>
      <c r="AS62" s="22">
        <f t="shared" ref="AS62:AY62" si="231">AR62*(1+$AS$47)</f>
        <v>6267.3183681075197</v>
      </c>
      <c r="AT62" s="22">
        <f t="shared" si="231"/>
        <v>6511.7437844637125</v>
      </c>
      <c r="AU62" s="22">
        <f t="shared" si="231"/>
        <v>6765.7017920577964</v>
      </c>
      <c r="AV62" s="22">
        <f t="shared" si="231"/>
        <v>7029.5641619480502</v>
      </c>
      <c r="AW62" s="22">
        <f t="shared" si="231"/>
        <v>7303.7171642640233</v>
      </c>
      <c r="AX62" s="22">
        <f t="shared" si="231"/>
        <v>7588.5621336703198</v>
      </c>
      <c r="AY62" s="22">
        <f t="shared" si="231"/>
        <v>7884.5160568834617</v>
      </c>
    </row>
    <row r="63" spans="1:51">
      <c r="D63" s="98" t="s">
        <v>1</v>
      </c>
      <c r="E63" s="98"/>
      <c r="F63" s="98"/>
      <c r="G63" s="99">
        <v>13</v>
      </c>
      <c r="H63" s="99"/>
      <c r="I63" s="99"/>
      <c r="J63" s="19">
        <f t="shared" ref="J63:J73" si="232">J64*(1+$I$49)</f>
        <v>11584.032450890032</v>
      </c>
      <c r="K63" s="19">
        <f t="shared" ref="K63:Q63" si="233">J63*(1+$I$49)</f>
        <v>12163.234073434534</v>
      </c>
      <c r="L63" s="19">
        <f t="shared" si="233"/>
        <v>12771.395777106261</v>
      </c>
      <c r="M63" s="19">
        <f t="shared" si="233"/>
        <v>13409.965565961575</v>
      </c>
      <c r="N63" s="19">
        <f t="shared" si="233"/>
        <v>14080.463844259653</v>
      </c>
      <c r="O63" s="19">
        <f t="shared" si="233"/>
        <v>14784.487036472636</v>
      </c>
      <c r="P63" s="19">
        <f t="shared" si="233"/>
        <v>15523.711388296268</v>
      </c>
      <c r="Q63" s="19">
        <f t="shared" si="233"/>
        <v>16299.896957711082</v>
      </c>
      <c r="R63" s="5"/>
      <c r="S63" s="5"/>
      <c r="T63" s="5"/>
      <c r="U63" s="5"/>
      <c r="V63" s="5"/>
      <c r="W63" s="5"/>
      <c r="X63" s="5"/>
      <c r="Y63" s="5"/>
      <c r="Z63" s="4"/>
      <c r="AA63" s="4"/>
      <c r="AB63" s="4"/>
      <c r="AC63" s="4"/>
      <c r="AD63" s="4"/>
      <c r="AE63" s="4"/>
      <c r="AF63" s="4"/>
      <c r="AG63" s="4"/>
      <c r="AI63" s="19">
        <f t="shared" ref="AI63:AI73" si="234">AI64*(1+$AJ$47)</f>
        <v>8676.8476464123451</v>
      </c>
      <c r="AJ63" s="19">
        <f t="shared" ref="AJ63:AP63" si="235">AI63*(1+$AJ$47)</f>
        <v>9023.9215522688392</v>
      </c>
      <c r="AK63" s="19">
        <f t="shared" si="235"/>
        <v>9384.8784143595931</v>
      </c>
      <c r="AL63" s="19">
        <f t="shared" si="235"/>
        <v>9760.2735509339764</v>
      </c>
      <c r="AM63" s="19">
        <f t="shared" si="235"/>
        <v>10150.684492971335</v>
      </c>
      <c r="AN63" s="19">
        <f t="shared" si="235"/>
        <v>10556.711872690188</v>
      </c>
      <c r="AO63" s="19">
        <f t="shared" si="235"/>
        <v>10978.980347597795</v>
      </c>
      <c r="AP63" s="19">
        <f t="shared" si="235"/>
        <v>11418.139561501708</v>
      </c>
      <c r="AR63" s="19">
        <f t="shared" ref="AR63:AR73" si="236">AR64*(1+$AS$47)</f>
        <v>8511.5006582428905</v>
      </c>
      <c r="AS63" s="19">
        <f t="shared" ref="AS63:AY63" si="237">AR63*(1+$AS$47)</f>
        <v>8843.4491839143629</v>
      </c>
      <c r="AT63" s="19">
        <f t="shared" si="237"/>
        <v>9188.3437020870224</v>
      </c>
      <c r="AU63" s="19">
        <f t="shared" si="237"/>
        <v>9546.689106468415</v>
      </c>
      <c r="AV63" s="19">
        <f t="shared" si="237"/>
        <v>9919.0099816206821</v>
      </c>
      <c r="AW63" s="19">
        <f t="shared" si="237"/>
        <v>10305.851370903887</v>
      </c>
      <c r="AX63" s="19">
        <f t="shared" si="237"/>
        <v>10707.779574369139</v>
      </c>
      <c r="AY63" s="19">
        <f t="shared" si="237"/>
        <v>11125.382977769534</v>
      </c>
    </row>
    <row r="64" spans="1:51">
      <c r="D64" s="98"/>
      <c r="E64" s="98"/>
      <c r="F64" s="98"/>
      <c r="G64" s="99">
        <v>12</v>
      </c>
      <c r="H64" s="99"/>
      <c r="I64" s="99"/>
      <c r="J64" s="19">
        <f t="shared" si="232"/>
        <v>11032.411857990506</v>
      </c>
      <c r="K64" s="19">
        <f t="shared" ref="K64:Q64" si="238">J64*(1+$I$49)</f>
        <v>11584.032450890032</v>
      </c>
      <c r="L64" s="19">
        <f t="shared" si="238"/>
        <v>12163.234073434534</v>
      </c>
      <c r="M64" s="19">
        <f t="shared" si="238"/>
        <v>12771.395777106261</v>
      </c>
      <c r="N64" s="19">
        <f t="shared" si="238"/>
        <v>13409.965565961575</v>
      </c>
      <c r="O64" s="19">
        <f t="shared" si="238"/>
        <v>14080.463844259653</v>
      </c>
      <c r="P64" s="19">
        <f t="shared" si="238"/>
        <v>14784.487036472636</v>
      </c>
      <c r="Q64" s="19">
        <f t="shared" si="238"/>
        <v>15523.711388296268</v>
      </c>
      <c r="R64" s="5">
        <f t="shared" ref="R64:R72" si="239">IF($R$2="ENSINO MÉDIO","Não se aplica",IF($R$2="GRADUAÇÃO",J67*0.4,IF($R$2="ESPECIALIZAÇÃO",J67*0.5,IF($R$2="MESTRADO",J67*0.75,IF($R$2="DOUTORADO",J67)))))</f>
        <v>9530.2121654166986</v>
      </c>
      <c r="S64" s="5">
        <f t="shared" ref="S64:S72" si="240">IF($R$2="ENSINO MÉDIO","Não se aplica",IF($R$2="GRADUAÇÃO",K67*0.4,IF($R$2="ESPECIALIZAÇÃO",K67*0.5,IF($R$2="MESTRADO",K67*0.75,IF($R$2="DOUTORADO",K67)))))</f>
        <v>10006.722773687534</v>
      </c>
      <c r="T64" s="5">
        <f t="shared" ref="T64:T72" si="241">IF($R$2="ENSINO MÉDIO","Não se aplica",IF($R$2="GRADUAÇÃO",L67*0.4,IF($R$2="ESPECIALIZAÇÃO",L67*0.5,IF($R$2="MESTRADO",L67*0.75,IF($R$2="DOUTORADO",L67)))))</f>
        <v>10507.058912371911</v>
      </c>
      <c r="U64" s="5">
        <f t="shared" ref="U64:U72" si="242">IF($R$2="ENSINO MÉDIO","Não se aplica",IF($R$2="GRADUAÇÃO",M67*0.4,IF($R$2="ESPECIALIZAÇÃO",M67*0.5,IF($R$2="MESTRADO",M67*0.75,IF($R$2="DOUTORADO",M67)))))</f>
        <v>11032.411857990506</v>
      </c>
      <c r="V64" s="5">
        <f t="shared" ref="V64:V72" si="243">IF($R$2="ENSINO MÉDIO","Não se aplica",IF($R$2="GRADUAÇÃO",N67*0.4,IF($R$2="ESPECIALIZAÇÃO",N67*0.5,IF($R$2="MESTRADO",N67*0.75,IF($R$2="DOUTORADO",N67)))))</f>
        <v>11584.032450890032</v>
      </c>
      <c r="W64" s="5">
        <f t="shared" ref="W64:W72" si="244">IF($R$2="ENSINO MÉDIO","Não se aplica",IF($R$2="GRADUAÇÃO",O67*0.4,IF($R$2="ESPECIALIZAÇÃO",O67*0.5,IF($R$2="MESTRADO",O67*0.75,IF($R$2="DOUTORADO",O67)))))</f>
        <v>12163.234073434534</v>
      </c>
      <c r="X64" s="5">
        <f t="shared" ref="X64:X72" si="245">IF($R$2="ENSINO MÉDIO","Não se aplica",IF($R$2="GRADUAÇÃO",P67*0.4,IF($R$2="ESPECIALIZAÇÃO",P67*0.5,IF($R$2="MESTRADO",P67*0.75,IF($R$2="DOUTORADO",P67)))))</f>
        <v>12771.395777106261</v>
      </c>
      <c r="Y64" s="5">
        <f t="shared" ref="Y64:Y72" si="246">IF($R$2="ENSINO MÉDIO","Não se aplica",IF($R$2="GRADUAÇÃO",Q67*0.4,IF($R$2="ESPECIALIZAÇÃO",Q67*0.5,IF($R$2="MESTRADO",Q67*0.75,IF($R$2="DOUTORADO",Q67)))))</f>
        <v>13409.965565961575</v>
      </c>
      <c r="Z64" s="4">
        <f t="shared" ref="Z64:Z72" si="247">IFERROR(J67+R64,"IQ Não Aplicável")</f>
        <v>19060.424330833397</v>
      </c>
      <c r="AA64" s="4">
        <f t="shared" ref="AA64:AA72" si="248">IFERROR(K67+S64,"IQ Não Aplicável")</f>
        <v>20013.445547375068</v>
      </c>
      <c r="AB64" s="4">
        <f t="shared" ref="AB64:AB72" si="249">IFERROR(L67+T64,"IQ Não Aplicável")</f>
        <v>21014.117824743822</v>
      </c>
      <c r="AC64" s="4">
        <f t="shared" ref="AC64:AC72" si="250">IFERROR(M67+U64,"IQ Não Aplicável")</f>
        <v>22064.823715981012</v>
      </c>
      <c r="AD64" s="4">
        <f t="shared" ref="AD64:AD72" si="251">IFERROR(N67+V64,"IQ Não Aplicável")</f>
        <v>23168.064901780064</v>
      </c>
      <c r="AE64" s="4">
        <f t="shared" ref="AE64:AE72" si="252">IFERROR(O67+W64,"IQ Não Aplicável")</f>
        <v>24326.468146869069</v>
      </c>
      <c r="AF64" s="4">
        <f t="shared" ref="AF64:AF72" si="253">IFERROR(P67+X64,"IQ Não Aplicável")</f>
        <v>25542.791554212523</v>
      </c>
      <c r="AG64" s="4">
        <f t="shared" ref="AG64:AG72" si="254">IFERROR(Q67+Y64,"IQ Não Aplicável")</f>
        <v>26819.931131923149</v>
      </c>
      <c r="AI64" s="19">
        <f t="shared" si="234"/>
        <v>8343.1227369349472</v>
      </c>
      <c r="AJ64" s="19">
        <f t="shared" ref="AJ64:AP64" si="255">AI64*(1+$AJ$47)</f>
        <v>8676.8476464123451</v>
      </c>
      <c r="AK64" s="19">
        <f t="shared" si="255"/>
        <v>9023.9215522688392</v>
      </c>
      <c r="AL64" s="19">
        <f t="shared" si="255"/>
        <v>9384.8784143595931</v>
      </c>
      <c r="AM64" s="19">
        <f t="shared" si="255"/>
        <v>9760.2735509339764</v>
      </c>
      <c r="AN64" s="19">
        <f t="shared" si="255"/>
        <v>10150.684492971335</v>
      </c>
      <c r="AO64" s="19">
        <f t="shared" si="255"/>
        <v>10556.711872690188</v>
      </c>
      <c r="AP64" s="19">
        <f t="shared" si="255"/>
        <v>10978.980347597795</v>
      </c>
      <c r="AR64" s="19">
        <f t="shared" si="236"/>
        <v>8192.0121831019169</v>
      </c>
      <c r="AS64" s="19">
        <f t="shared" ref="AS64:AY64" si="256">AR64*(1+$AS$47)</f>
        <v>8511.5006582428905</v>
      </c>
      <c r="AT64" s="19">
        <f t="shared" si="256"/>
        <v>8843.4491839143629</v>
      </c>
      <c r="AU64" s="19">
        <f t="shared" si="256"/>
        <v>9188.3437020870224</v>
      </c>
      <c r="AV64" s="19">
        <f t="shared" si="256"/>
        <v>9546.689106468415</v>
      </c>
      <c r="AW64" s="19">
        <f t="shared" si="256"/>
        <v>9919.0099816206821</v>
      </c>
      <c r="AX64" s="19">
        <f t="shared" si="256"/>
        <v>10305.851370903887</v>
      </c>
      <c r="AY64" s="19">
        <f t="shared" si="256"/>
        <v>10707.779574369139</v>
      </c>
    </row>
    <row r="65" spans="4:51">
      <c r="D65" s="98"/>
      <c r="E65" s="98"/>
      <c r="F65" s="98"/>
      <c r="G65" s="99">
        <v>11</v>
      </c>
      <c r="H65" s="99"/>
      <c r="I65" s="99"/>
      <c r="J65" s="19">
        <f t="shared" si="232"/>
        <v>10507.058912371911</v>
      </c>
      <c r="K65" s="19">
        <f t="shared" ref="K65:Q65" si="257">J65*(1+$I$49)</f>
        <v>11032.411857990506</v>
      </c>
      <c r="L65" s="19">
        <f t="shared" si="257"/>
        <v>11584.032450890032</v>
      </c>
      <c r="M65" s="19">
        <f t="shared" si="257"/>
        <v>12163.234073434534</v>
      </c>
      <c r="N65" s="19">
        <f t="shared" si="257"/>
        <v>12771.395777106261</v>
      </c>
      <c r="O65" s="19">
        <f t="shared" si="257"/>
        <v>13409.965565961575</v>
      </c>
      <c r="P65" s="19">
        <f t="shared" si="257"/>
        <v>14080.463844259653</v>
      </c>
      <c r="Q65" s="19">
        <f t="shared" si="257"/>
        <v>14784.487036472636</v>
      </c>
      <c r="R65" s="5">
        <f t="shared" si="239"/>
        <v>9076.3925384920931</v>
      </c>
      <c r="S65" s="5">
        <f t="shared" si="240"/>
        <v>9530.2121654166986</v>
      </c>
      <c r="T65" s="5">
        <f t="shared" si="241"/>
        <v>10006.722773687534</v>
      </c>
      <c r="U65" s="5">
        <f t="shared" si="242"/>
        <v>10507.058912371911</v>
      </c>
      <c r="V65" s="5">
        <f t="shared" si="243"/>
        <v>11032.411857990506</v>
      </c>
      <c r="W65" s="5">
        <f t="shared" si="244"/>
        <v>11584.032450890032</v>
      </c>
      <c r="X65" s="5">
        <f t="shared" si="245"/>
        <v>12163.234073434534</v>
      </c>
      <c r="Y65" s="5">
        <f t="shared" si="246"/>
        <v>12771.395777106261</v>
      </c>
      <c r="Z65" s="4">
        <f t="shared" si="247"/>
        <v>18152.785076984186</v>
      </c>
      <c r="AA65" s="4">
        <f t="shared" si="248"/>
        <v>19060.424330833397</v>
      </c>
      <c r="AB65" s="4">
        <f t="shared" si="249"/>
        <v>20013.445547375068</v>
      </c>
      <c r="AC65" s="4">
        <f t="shared" si="250"/>
        <v>21014.117824743822</v>
      </c>
      <c r="AD65" s="4">
        <f t="shared" si="251"/>
        <v>22064.823715981012</v>
      </c>
      <c r="AE65" s="4">
        <f t="shared" si="252"/>
        <v>23168.064901780064</v>
      </c>
      <c r="AF65" s="4">
        <f t="shared" si="253"/>
        <v>24326.468146869069</v>
      </c>
      <c r="AG65" s="4">
        <f t="shared" si="254"/>
        <v>25542.791554212523</v>
      </c>
      <c r="AI65" s="19">
        <f t="shared" si="234"/>
        <v>8022.2334008989874</v>
      </c>
      <c r="AJ65" s="19">
        <f t="shared" ref="AJ65:AP65" si="258">AI65*(1+$AJ$47)</f>
        <v>8343.1227369349472</v>
      </c>
      <c r="AK65" s="19">
        <f t="shared" si="258"/>
        <v>8676.8476464123451</v>
      </c>
      <c r="AL65" s="19">
        <f t="shared" si="258"/>
        <v>9023.9215522688392</v>
      </c>
      <c r="AM65" s="19">
        <f t="shared" si="258"/>
        <v>9384.8784143595931</v>
      </c>
      <c r="AN65" s="19">
        <f t="shared" si="258"/>
        <v>9760.2735509339764</v>
      </c>
      <c r="AO65" s="19">
        <f t="shared" si="258"/>
        <v>10150.684492971335</v>
      </c>
      <c r="AP65" s="19">
        <f t="shared" si="258"/>
        <v>10556.711872690188</v>
      </c>
      <c r="AR65" s="19">
        <f t="shared" si="236"/>
        <v>7884.5160568834617</v>
      </c>
      <c r="AS65" s="19">
        <f t="shared" ref="AS65:AY65" si="259">AR65*(1+$AS$47)</f>
        <v>8192.0121831019169</v>
      </c>
      <c r="AT65" s="19">
        <f t="shared" si="259"/>
        <v>8511.5006582428905</v>
      </c>
      <c r="AU65" s="19">
        <f t="shared" si="259"/>
        <v>8843.4491839143629</v>
      </c>
      <c r="AV65" s="19">
        <f t="shared" si="259"/>
        <v>9188.3437020870224</v>
      </c>
      <c r="AW65" s="19">
        <f t="shared" si="259"/>
        <v>9546.689106468415</v>
      </c>
      <c r="AX65" s="19">
        <f t="shared" si="259"/>
        <v>9919.0099816206821</v>
      </c>
      <c r="AY65" s="19">
        <f t="shared" si="259"/>
        <v>10305.851370903887</v>
      </c>
    </row>
    <row r="66" spans="4:51">
      <c r="D66" s="98"/>
      <c r="E66" s="98"/>
      <c r="F66" s="98"/>
      <c r="G66" s="99">
        <v>10</v>
      </c>
      <c r="H66" s="99"/>
      <c r="I66" s="99"/>
      <c r="J66" s="19">
        <f t="shared" si="232"/>
        <v>10006.722773687534</v>
      </c>
      <c r="K66" s="19">
        <f t="shared" ref="K66:Q66" si="260">J66*(1+$I$49)</f>
        <v>10507.058912371911</v>
      </c>
      <c r="L66" s="19">
        <f t="shared" si="260"/>
        <v>11032.411857990506</v>
      </c>
      <c r="M66" s="19">
        <f t="shared" si="260"/>
        <v>11584.032450890032</v>
      </c>
      <c r="N66" s="19">
        <f t="shared" si="260"/>
        <v>12163.234073434534</v>
      </c>
      <c r="O66" s="19">
        <f t="shared" si="260"/>
        <v>12771.395777106261</v>
      </c>
      <c r="P66" s="19">
        <f t="shared" si="260"/>
        <v>13409.965565961575</v>
      </c>
      <c r="Q66" s="19">
        <f t="shared" si="260"/>
        <v>14080.463844259653</v>
      </c>
      <c r="R66" s="5">
        <f t="shared" si="239"/>
        <v>8644.18336999247</v>
      </c>
      <c r="S66" s="5">
        <f t="shared" si="240"/>
        <v>9076.3925384920931</v>
      </c>
      <c r="T66" s="5">
        <f t="shared" si="241"/>
        <v>9530.2121654166986</v>
      </c>
      <c r="U66" s="5">
        <f t="shared" si="242"/>
        <v>10006.722773687534</v>
      </c>
      <c r="V66" s="5">
        <f t="shared" si="243"/>
        <v>10507.058912371911</v>
      </c>
      <c r="W66" s="5">
        <f t="shared" si="244"/>
        <v>11032.411857990506</v>
      </c>
      <c r="X66" s="5">
        <f t="shared" si="245"/>
        <v>11584.032450890032</v>
      </c>
      <c r="Y66" s="5">
        <f t="shared" si="246"/>
        <v>12163.234073434534</v>
      </c>
      <c r="Z66" s="4">
        <f t="shared" si="247"/>
        <v>17288.36673998494</v>
      </c>
      <c r="AA66" s="4">
        <f t="shared" si="248"/>
        <v>18152.785076984186</v>
      </c>
      <c r="AB66" s="4">
        <f t="shared" si="249"/>
        <v>19060.424330833397</v>
      </c>
      <c r="AC66" s="4">
        <f t="shared" si="250"/>
        <v>20013.445547375068</v>
      </c>
      <c r="AD66" s="4">
        <f t="shared" si="251"/>
        <v>21014.117824743822</v>
      </c>
      <c r="AE66" s="4">
        <f t="shared" si="252"/>
        <v>22064.823715981012</v>
      </c>
      <c r="AF66" s="4">
        <f t="shared" si="253"/>
        <v>23168.064901780064</v>
      </c>
      <c r="AG66" s="4">
        <f t="shared" si="254"/>
        <v>24326.468146869069</v>
      </c>
      <c r="AI66" s="19">
        <f t="shared" si="234"/>
        <v>7713.6859624028721</v>
      </c>
      <c r="AJ66" s="19">
        <f t="shared" ref="AJ66:AP66" si="261">AI66*(1+$AJ$47)</f>
        <v>8022.2334008989874</v>
      </c>
      <c r="AK66" s="19">
        <f t="shared" si="261"/>
        <v>8343.1227369349472</v>
      </c>
      <c r="AL66" s="19">
        <f t="shared" si="261"/>
        <v>8676.8476464123451</v>
      </c>
      <c r="AM66" s="19">
        <f t="shared" si="261"/>
        <v>9023.9215522688392</v>
      </c>
      <c r="AN66" s="19">
        <f t="shared" si="261"/>
        <v>9384.8784143595931</v>
      </c>
      <c r="AO66" s="19">
        <f t="shared" si="261"/>
        <v>9760.2735509339764</v>
      </c>
      <c r="AP66" s="19">
        <f t="shared" si="261"/>
        <v>10150.684492971335</v>
      </c>
      <c r="AR66" s="19">
        <f t="shared" si="236"/>
        <v>7588.5621336703198</v>
      </c>
      <c r="AS66" s="19">
        <f t="shared" ref="AS66:AY66" si="262">AR66*(1+$AS$47)</f>
        <v>7884.5160568834617</v>
      </c>
      <c r="AT66" s="19">
        <f t="shared" si="262"/>
        <v>8192.0121831019169</v>
      </c>
      <c r="AU66" s="19">
        <f t="shared" si="262"/>
        <v>8511.5006582428905</v>
      </c>
      <c r="AV66" s="19">
        <f t="shared" si="262"/>
        <v>8843.4491839143629</v>
      </c>
      <c r="AW66" s="19">
        <f t="shared" si="262"/>
        <v>9188.3437020870224</v>
      </c>
      <c r="AX66" s="19">
        <f t="shared" si="262"/>
        <v>9546.689106468415</v>
      </c>
      <c r="AY66" s="19">
        <f t="shared" si="262"/>
        <v>9919.0099816206821</v>
      </c>
    </row>
    <row r="67" spans="4:51">
      <c r="D67" s="98"/>
      <c r="E67" s="98"/>
      <c r="F67" s="98"/>
      <c r="G67" s="99">
        <v>9</v>
      </c>
      <c r="H67" s="99"/>
      <c r="I67" s="99"/>
      <c r="J67" s="19">
        <f t="shared" si="232"/>
        <v>9530.2121654166986</v>
      </c>
      <c r="K67" s="19">
        <f t="shared" ref="K67:Q67" si="263">J67*(1+$I$49)</f>
        <v>10006.722773687534</v>
      </c>
      <c r="L67" s="19">
        <f t="shared" si="263"/>
        <v>10507.058912371911</v>
      </c>
      <c r="M67" s="19">
        <f t="shared" si="263"/>
        <v>11032.411857990506</v>
      </c>
      <c r="N67" s="19">
        <f t="shared" si="263"/>
        <v>11584.032450890032</v>
      </c>
      <c r="O67" s="19">
        <f t="shared" si="263"/>
        <v>12163.234073434534</v>
      </c>
      <c r="P67" s="19">
        <f t="shared" si="263"/>
        <v>12771.395777106261</v>
      </c>
      <c r="Q67" s="19">
        <f t="shared" si="263"/>
        <v>13409.965565961575</v>
      </c>
      <c r="R67" s="5">
        <f t="shared" si="239"/>
        <v>8232.5555904690191</v>
      </c>
      <c r="S67" s="5">
        <f t="shared" si="240"/>
        <v>8644.18336999247</v>
      </c>
      <c r="T67" s="5">
        <f t="shared" si="241"/>
        <v>9076.3925384920931</v>
      </c>
      <c r="U67" s="5">
        <f t="shared" si="242"/>
        <v>9530.2121654166986</v>
      </c>
      <c r="V67" s="5">
        <f t="shared" si="243"/>
        <v>10006.722773687534</v>
      </c>
      <c r="W67" s="5">
        <f t="shared" si="244"/>
        <v>10507.058912371911</v>
      </c>
      <c r="X67" s="5">
        <f t="shared" si="245"/>
        <v>11032.411857990506</v>
      </c>
      <c r="Y67" s="5">
        <f t="shared" si="246"/>
        <v>11584.032450890032</v>
      </c>
      <c r="Z67" s="4">
        <f t="shared" si="247"/>
        <v>16465.111180938038</v>
      </c>
      <c r="AA67" s="4">
        <f t="shared" si="248"/>
        <v>17288.36673998494</v>
      </c>
      <c r="AB67" s="4">
        <f t="shared" si="249"/>
        <v>18152.785076984186</v>
      </c>
      <c r="AC67" s="4">
        <f t="shared" si="250"/>
        <v>19060.424330833397</v>
      </c>
      <c r="AD67" s="4">
        <f t="shared" si="251"/>
        <v>20013.445547375068</v>
      </c>
      <c r="AE67" s="4">
        <f t="shared" si="252"/>
        <v>21014.117824743822</v>
      </c>
      <c r="AF67" s="4">
        <f t="shared" si="253"/>
        <v>22064.823715981012</v>
      </c>
      <c r="AG67" s="4">
        <f t="shared" si="254"/>
        <v>23168.064901780064</v>
      </c>
      <c r="AI67" s="19">
        <f t="shared" si="234"/>
        <v>7417.0057330796844</v>
      </c>
      <c r="AJ67" s="19">
        <f t="shared" ref="AJ67:AP67" si="264">AI67*(1+$AJ$47)</f>
        <v>7713.6859624028721</v>
      </c>
      <c r="AK67" s="19">
        <f t="shared" si="264"/>
        <v>8022.2334008989874</v>
      </c>
      <c r="AL67" s="19">
        <f t="shared" si="264"/>
        <v>8343.1227369349472</v>
      </c>
      <c r="AM67" s="19">
        <f t="shared" si="264"/>
        <v>8676.8476464123451</v>
      </c>
      <c r="AN67" s="19">
        <f t="shared" si="264"/>
        <v>9023.9215522688392</v>
      </c>
      <c r="AO67" s="19">
        <f t="shared" si="264"/>
        <v>9384.8784143595931</v>
      </c>
      <c r="AP67" s="19">
        <f t="shared" si="264"/>
        <v>9760.2735509339764</v>
      </c>
      <c r="AR67" s="19">
        <f t="shared" si="236"/>
        <v>7303.7171642640233</v>
      </c>
      <c r="AS67" s="19">
        <f t="shared" ref="AS67:AY67" si="265">AR67*(1+$AS$47)</f>
        <v>7588.5621336703198</v>
      </c>
      <c r="AT67" s="19">
        <f t="shared" si="265"/>
        <v>7884.5160568834617</v>
      </c>
      <c r="AU67" s="19">
        <f t="shared" si="265"/>
        <v>8192.0121831019169</v>
      </c>
      <c r="AV67" s="19">
        <f t="shared" si="265"/>
        <v>8511.5006582428905</v>
      </c>
      <c r="AW67" s="19">
        <f t="shared" si="265"/>
        <v>8843.4491839143629</v>
      </c>
      <c r="AX67" s="19">
        <f t="shared" si="265"/>
        <v>9188.3437020870224</v>
      </c>
      <c r="AY67" s="19">
        <f t="shared" si="265"/>
        <v>9546.689106468415</v>
      </c>
    </row>
    <row r="68" spans="4:51">
      <c r="D68" s="98"/>
      <c r="E68" s="98"/>
      <c r="F68" s="98"/>
      <c r="G68" s="99">
        <v>8</v>
      </c>
      <c r="H68" s="99"/>
      <c r="I68" s="99"/>
      <c r="J68" s="19">
        <f t="shared" si="232"/>
        <v>9076.3925384920931</v>
      </c>
      <c r="K68" s="19">
        <f t="shared" ref="K68:Q68" si="266">J68*(1+$I$49)</f>
        <v>9530.2121654166986</v>
      </c>
      <c r="L68" s="19">
        <f t="shared" si="266"/>
        <v>10006.722773687534</v>
      </c>
      <c r="M68" s="19">
        <f t="shared" si="266"/>
        <v>10507.058912371911</v>
      </c>
      <c r="N68" s="19">
        <f t="shared" si="266"/>
        <v>11032.411857990506</v>
      </c>
      <c r="O68" s="19">
        <f t="shared" si="266"/>
        <v>11584.032450890032</v>
      </c>
      <c r="P68" s="19">
        <f t="shared" si="266"/>
        <v>12163.234073434534</v>
      </c>
      <c r="Q68" s="19">
        <f t="shared" si="266"/>
        <v>12771.395777106261</v>
      </c>
      <c r="R68" s="5">
        <f t="shared" si="239"/>
        <v>7840.5291337800172</v>
      </c>
      <c r="S68" s="5">
        <f t="shared" si="240"/>
        <v>8232.5555904690191</v>
      </c>
      <c r="T68" s="5">
        <f t="shared" si="241"/>
        <v>8644.18336999247</v>
      </c>
      <c r="U68" s="5">
        <f t="shared" si="242"/>
        <v>9076.3925384920931</v>
      </c>
      <c r="V68" s="5">
        <f t="shared" si="243"/>
        <v>9530.2121654166986</v>
      </c>
      <c r="W68" s="5">
        <f t="shared" si="244"/>
        <v>10006.722773687534</v>
      </c>
      <c r="X68" s="5">
        <f t="shared" si="245"/>
        <v>10507.058912371911</v>
      </c>
      <c r="Y68" s="5">
        <f t="shared" si="246"/>
        <v>11032.411857990506</v>
      </c>
      <c r="Z68" s="4">
        <f t="shared" si="247"/>
        <v>15681.058267560034</v>
      </c>
      <c r="AA68" s="4">
        <f t="shared" si="248"/>
        <v>16465.111180938038</v>
      </c>
      <c r="AB68" s="4">
        <f t="shared" si="249"/>
        <v>17288.36673998494</v>
      </c>
      <c r="AC68" s="4">
        <f t="shared" si="250"/>
        <v>18152.785076984186</v>
      </c>
      <c r="AD68" s="4">
        <f t="shared" si="251"/>
        <v>19060.424330833397</v>
      </c>
      <c r="AE68" s="4">
        <f t="shared" si="252"/>
        <v>20013.445547375068</v>
      </c>
      <c r="AF68" s="4">
        <f t="shared" si="253"/>
        <v>21014.117824743822</v>
      </c>
      <c r="AG68" s="4">
        <f t="shared" si="254"/>
        <v>22064.823715981012</v>
      </c>
      <c r="AI68" s="19">
        <f t="shared" si="234"/>
        <v>7131.7362818073889</v>
      </c>
      <c r="AJ68" s="19">
        <f t="shared" ref="AJ68:AP68" si="267">AI68*(1+$AJ$47)</f>
        <v>7417.0057330796844</v>
      </c>
      <c r="AK68" s="19">
        <f t="shared" si="267"/>
        <v>7713.6859624028721</v>
      </c>
      <c r="AL68" s="19">
        <f t="shared" si="267"/>
        <v>8022.2334008989874</v>
      </c>
      <c r="AM68" s="19">
        <f t="shared" si="267"/>
        <v>8343.1227369349472</v>
      </c>
      <c r="AN68" s="19">
        <f t="shared" si="267"/>
        <v>8676.8476464123451</v>
      </c>
      <c r="AO68" s="19">
        <f t="shared" si="267"/>
        <v>9023.9215522688392</v>
      </c>
      <c r="AP68" s="19">
        <f t="shared" si="267"/>
        <v>9384.8784143595931</v>
      </c>
      <c r="AR68" s="19">
        <f t="shared" si="236"/>
        <v>7029.5641619480502</v>
      </c>
      <c r="AS68" s="19">
        <f t="shared" ref="AS68:AY68" si="268">AR68*(1+$AS$47)</f>
        <v>7303.7171642640233</v>
      </c>
      <c r="AT68" s="19">
        <f t="shared" si="268"/>
        <v>7588.5621336703198</v>
      </c>
      <c r="AU68" s="19">
        <f t="shared" si="268"/>
        <v>7884.5160568834617</v>
      </c>
      <c r="AV68" s="19">
        <f t="shared" si="268"/>
        <v>8192.0121831019169</v>
      </c>
      <c r="AW68" s="19">
        <f t="shared" si="268"/>
        <v>8511.5006582428905</v>
      </c>
      <c r="AX68" s="19">
        <f t="shared" si="268"/>
        <v>8843.4491839143629</v>
      </c>
      <c r="AY68" s="19">
        <f t="shared" si="268"/>
        <v>9188.3437020870224</v>
      </c>
    </row>
    <row r="69" spans="4:51">
      <c r="D69" s="98"/>
      <c r="E69" s="98"/>
      <c r="F69" s="98"/>
      <c r="G69" s="99">
        <v>7</v>
      </c>
      <c r="H69" s="99"/>
      <c r="I69" s="99"/>
      <c r="J69" s="19">
        <f t="shared" si="232"/>
        <v>8644.18336999247</v>
      </c>
      <c r="K69" s="19">
        <f t="shared" ref="K69:Q69" si="269">J69*(1+$I$49)</f>
        <v>9076.3925384920931</v>
      </c>
      <c r="L69" s="19">
        <f t="shared" si="269"/>
        <v>9530.2121654166986</v>
      </c>
      <c r="M69" s="19">
        <f t="shared" si="269"/>
        <v>10006.722773687534</v>
      </c>
      <c r="N69" s="19">
        <f t="shared" si="269"/>
        <v>10507.058912371911</v>
      </c>
      <c r="O69" s="19">
        <f t="shared" si="269"/>
        <v>11032.411857990506</v>
      </c>
      <c r="P69" s="19">
        <f t="shared" si="269"/>
        <v>11584.032450890032</v>
      </c>
      <c r="Q69" s="19">
        <f t="shared" si="269"/>
        <v>12163.234073434534</v>
      </c>
      <c r="R69" s="5">
        <f t="shared" si="239"/>
        <v>7467.170603600016</v>
      </c>
      <c r="S69" s="5">
        <f t="shared" si="240"/>
        <v>7840.5291337800172</v>
      </c>
      <c r="T69" s="5">
        <f t="shared" si="241"/>
        <v>8232.5555904690191</v>
      </c>
      <c r="U69" s="5">
        <f t="shared" si="242"/>
        <v>8644.18336999247</v>
      </c>
      <c r="V69" s="5">
        <f t="shared" si="243"/>
        <v>9076.3925384920931</v>
      </c>
      <c r="W69" s="5">
        <f t="shared" si="244"/>
        <v>9530.2121654166986</v>
      </c>
      <c r="X69" s="5">
        <f t="shared" si="245"/>
        <v>10006.722773687534</v>
      </c>
      <c r="Y69" s="5">
        <f t="shared" si="246"/>
        <v>10507.058912371911</v>
      </c>
      <c r="Z69" s="4">
        <f t="shared" si="247"/>
        <v>14934.341207200032</v>
      </c>
      <c r="AA69" s="4">
        <f t="shared" si="248"/>
        <v>15681.058267560034</v>
      </c>
      <c r="AB69" s="4">
        <f t="shared" si="249"/>
        <v>16465.111180938038</v>
      </c>
      <c r="AC69" s="4">
        <f t="shared" si="250"/>
        <v>17288.36673998494</v>
      </c>
      <c r="AD69" s="4">
        <f t="shared" si="251"/>
        <v>18152.785076984186</v>
      </c>
      <c r="AE69" s="4">
        <f t="shared" si="252"/>
        <v>19060.424330833397</v>
      </c>
      <c r="AF69" s="4">
        <f t="shared" si="253"/>
        <v>20013.445547375068</v>
      </c>
      <c r="AG69" s="4">
        <f t="shared" si="254"/>
        <v>21014.117824743822</v>
      </c>
      <c r="AI69" s="19">
        <f t="shared" si="234"/>
        <v>6857.4387325071048</v>
      </c>
      <c r="AJ69" s="19">
        <f t="shared" ref="AJ69:AP69" si="270">AI69*(1+$AJ$47)</f>
        <v>7131.7362818073889</v>
      </c>
      <c r="AK69" s="19">
        <f t="shared" si="270"/>
        <v>7417.0057330796844</v>
      </c>
      <c r="AL69" s="19">
        <f t="shared" si="270"/>
        <v>7713.6859624028721</v>
      </c>
      <c r="AM69" s="19">
        <f t="shared" si="270"/>
        <v>8022.2334008989874</v>
      </c>
      <c r="AN69" s="19">
        <f t="shared" si="270"/>
        <v>8343.1227369349472</v>
      </c>
      <c r="AO69" s="19">
        <f t="shared" si="270"/>
        <v>8676.8476464123451</v>
      </c>
      <c r="AP69" s="19">
        <f t="shared" si="270"/>
        <v>9023.9215522688392</v>
      </c>
      <c r="AR69" s="19">
        <f t="shared" si="236"/>
        <v>6765.7017920577964</v>
      </c>
      <c r="AS69" s="19">
        <f t="shared" ref="AS69:AY69" si="271">AR69*(1+$AS$47)</f>
        <v>7029.5641619480502</v>
      </c>
      <c r="AT69" s="19">
        <f t="shared" si="271"/>
        <v>7303.7171642640233</v>
      </c>
      <c r="AU69" s="19">
        <f t="shared" si="271"/>
        <v>7588.5621336703198</v>
      </c>
      <c r="AV69" s="19">
        <f t="shared" si="271"/>
        <v>7884.5160568834617</v>
      </c>
      <c r="AW69" s="19">
        <f t="shared" si="271"/>
        <v>8192.0121831019169</v>
      </c>
      <c r="AX69" s="19">
        <f t="shared" si="271"/>
        <v>8511.5006582428905</v>
      </c>
      <c r="AY69" s="19">
        <f t="shared" si="271"/>
        <v>8843.4491839143629</v>
      </c>
    </row>
    <row r="70" spans="4:51">
      <c r="D70" s="98"/>
      <c r="E70" s="98"/>
      <c r="F70" s="98"/>
      <c r="G70" s="99">
        <v>6</v>
      </c>
      <c r="H70" s="99"/>
      <c r="I70" s="99"/>
      <c r="J70" s="19">
        <f t="shared" si="232"/>
        <v>8232.5555904690191</v>
      </c>
      <c r="K70" s="19">
        <f t="shared" ref="K70:Q70" si="272">J70*(1+$I$49)</f>
        <v>8644.18336999247</v>
      </c>
      <c r="L70" s="19">
        <f t="shared" si="272"/>
        <v>9076.3925384920931</v>
      </c>
      <c r="M70" s="19">
        <f t="shared" si="272"/>
        <v>9530.2121654166986</v>
      </c>
      <c r="N70" s="19">
        <f t="shared" si="272"/>
        <v>10006.722773687534</v>
      </c>
      <c r="O70" s="19">
        <f t="shared" si="272"/>
        <v>10507.058912371911</v>
      </c>
      <c r="P70" s="19">
        <f t="shared" si="272"/>
        <v>11032.411857990506</v>
      </c>
      <c r="Q70" s="19">
        <f t="shared" si="272"/>
        <v>11584.032450890032</v>
      </c>
      <c r="R70" s="5">
        <f t="shared" si="239"/>
        <v>7111.5910510476342</v>
      </c>
      <c r="S70" s="5">
        <f t="shared" si="240"/>
        <v>7467.170603600016</v>
      </c>
      <c r="T70" s="5">
        <f t="shared" si="241"/>
        <v>7840.5291337800172</v>
      </c>
      <c r="U70" s="5">
        <f t="shared" si="242"/>
        <v>8232.5555904690191</v>
      </c>
      <c r="V70" s="5">
        <f t="shared" si="243"/>
        <v>8644.18336999247</v>
      </c>
      <c r="W70" s="5">
        <f t="shared" si="244"/>
        <v>9076.3925384920931</v>
      </c>
      <c r="X70" s="5">
        <f t="shared" si="245"/>
        <v>9530.2121654166986</v>
      </c>
      <c r="Y70" s="5">
        <f t="shared" si="246"/>
        <v>10006.722773687534</v>
      </c>
      <c r="Z70" s="4">
        <f t="shared" si="247"/>
        <v>14223.182102095268</v>
      </c>
      <c r="AA70" s="4">
        <f t="shared" si="248"/>
        <v>14934.341207200032</v>
      </c>
      <c r="AB70" s="4">
        <f t="shared" si="249"/>
        <v>15681.058267560034</v>
      </c>
      <c r="AC70" s="4">
        <f t="shared" si="250"/>
        <v>16465.111180938038</v>
      </c>
      <c r="AD70" s="4">
        <f t="shared" si="251"/>
        <v>17288.36673998494</v>
      </c>
      <c r="AE70" s="4">
        <f t="shared" si="252"/>
        <v>18152.785076984186</v>
      </c>
      <c r="AF70" s="4">
        <f t="shared" si="253"/>
        <v>19060.424330833397</v>
      </c>
      <c r="AG70" s="4">
        <f t="shared" si="254"/>
        <v>20013.445547375068</v>
      </c>
      <c r="AI70" s="19">
        <f t="shared" si="234"/>
        <v>6593.6910889491392</v>
      </c>
      <c r="AJ70" s="19">
        <f t="shared" ref="AJ70:AP70" si="273">AI70*(1+$AJ$47)</f>
        <v>6857.4387325071048</v>
      </c>
      <c r="AK70" s="19">
        <f t="shared" si="273"/>
        <v>7131.7362818073889</v>
      </c>
      <c r="AL70" s="19">
        <f t="shared" si="273"/>
        <v>7417.0057330796844</v>
      </c>
      <c r="AM70" s="19">
        <f t="shared" si="273"/>
        <v>7713.6859624028721</v>
      </c>
      <c r="AN70" s="19">
        <f t="shared" si="273"/>
        <v>8022.2334008989874</v>
      </c>
      <c r="AO70" s="19">
        <f t="shared" si="273"/>
        <v>8343.1227369349472</v>
      </c>
      <c r="AP70" s="19">
        <f t="shared" si="273"/>
        <v>8676.8476464123451</v>
      </c>
      <c r="AR70" s="19">
        <f t="shared" si="236"/>
        <v>6511.7437844637125</v>
      </c>
      <c r="AS70" s="19">
        <f t="shared" ref="AS70:AY70" si="274">AR70*(1+$AS$47)</f>
        <v>6765.7017920577964</v>
      </c>
      <c r="AT70" s="19">
        <f t="shared" si="274"/>
        <v>7029.5641619480502</v>
      </c>
      <c r="AU70" s="19">
        <f t="shared" si="274"/>
        <v>7303.7171642640233</v>
      </c>
      <c r="AV70" s="19">
        <f t="shared" si="274"/>
        <v>7588.5621336703198</v>
      </c>
      <c r="AW70" s="19">
        <f t="shared" si="274"/>
        <v>7884.5160568834617</v>
      </c>
      <c r="AX70" s="19">
        <f t="shared" si="274"/>
        <v>8192.0121831019169</v>
      </c>
      <c r="AY70" s="19">
        <f t="shared" si="274"/>
        <v>8511.5006582428905</v>
      </c>
    </row>
    <row r="71" spans="4:51">
      <c r="D71" s="98"/>
      <c r="E71" s="98"/>
      <c r="F71" s="98"/>
      <c r="G71" s="99">
        <v>5</v>
      </c>
      <c r="H71" s="99"/>
      <c r="I71" s="99"/>
      <c r="J71" s="19">
        <f t="shared" si="232"/>
        <v>7840.5291337800172</v>
      </c>
      <c r="K71" s="19">
        <f t="shared" ref="K71:Q71" si="275">J71*(1+$I$49)</f>
        <v>8232.5555904690191</v>
      </c>
      <c r="L71" s="19">
        <f t="shared" si="275"/>
        <v>8644.18336999247</v>
      </c>
      <c r="M71" s="19">
        <f t="shared" si="275"/>
        <v>9076.3925384920931</v>
      </c>
      <c r="N71" s="19">
        <f t="shared" si="275"/>
        <v>9530.2121654166986</v>
      </c>
      <c r="O71" s="19">
        <f t="shared" si="275"/>
        <v>10006.722773687534</v>
      </c>
      <c r="P71" s="19">
        <f t="shared" si="275"/>
        <v>10507.058912371911</v>
      </c>
      <c r="Q71" s="19">
        <f t="shared" si="275"/>
        <v>11032.411857990506</v>
      </c>
      <c r="R71" s="5">
        <f t="shared" si="239"/>
        <v>6772.9438581406039</v>
      </c>
      <c r="S71" s="5">
        <f t="shared" si="240"/>
        <v>7111.5910510476342</v>
      </c>
      <c r="T71" s="5">
        <f t="shared" si="241"/>
        <v>7467.170603600016</v>
      </c>
      <c r="U71" s="5">
        <f t="shared" si="242"/>
        <v>7840.5291337800172</v>
      </c>
      <c r="V71" s="5">
        <f t="shared" si="243"/>
        <v>8232.5555904690191</v>
      </c>
      <c r="W71" s="5">
        <f t="shared" si="244"/>
        <v>8644.18336999247</v>
      </c>
      <c r="X71" s="5">
        <f t="shared" si="245"/>
        <v>9076.3925384920931</v>
      </c>
      <c r="Y71" s="5">
        <f t="shared" si="246"/>
        <v>9530.2121654166986</v>
      </c>
      <c r="Z71" s="4">
        <f t="shared" si="247"/>
        <v>13545.887716281208</v>
      </c>
      <c r="AA71" s="4">
        <f t="shared" si="248"/>
        <v>14223.182102095268</v>
      </c>
      <c r="AB71" s="4">
        <f t="shared" si="249"/>
        <v>14934.341207200032</v>
      </c>
      <c r="AC71" s="4">
        <f t="shared" si="250"/>
        <v>15681.058267560034</v>
      </c>
      <c r="AD71" s="4">
        <f t="shared" si="251"/>
        <v>16465.111180938038</v>
      </c>
      <c r="AE71" s="4">
        <f t="shared" si="252"/>
        <v>17288.36673998494</v>
      </c>
      <c r="AF71" s="4">
        <f t="shared" si="253"/>
        <v>18152.785076984186</v>
      </c>
      <c r="AG71" s="4">
        <f t="shared" si="254"/>
        <v>19060.424330833397</v>
      </c>
      <c r="AI71" s="19">
        <f t="shared" si="234"/>
        <v>6340.0875855280183</v>
      </c>
      <c r="AJ71" s="19">
        <f t="shared" ref="AJ71:AP71" si="276">AI71*(1+$AJ$47)</f>
        <v>6593.6910889491392</v>
      </c>
      <c r="AK71" s="19">
        <f t="shared" si="276"/>
        <v>6857.4387325071048</v>
      </c>
      <c r="AL71" s="19">
        <f t="shared" si="276"/>
        <v>7131.7362818073889</v>
      </c>
      <c r="AM71" s="19">
        <f t="shared" si="276"/>
        <v>7417.0057330796844</v>
      </c>
      <c r="AN71" s="19">
        <f t="shared" si="276"/>
        <v>7713.6859624028721</v>
      </c>
      <c r="AO71" s="19">
        <f t="shared" si="276"/>
        <v>8022.2334008989874</v>
      </c>
      <c r="AP71" s="19">
        <f t="shared" si="276"/>
        <v>8343.1227369349472</v>
      </c>
      <c r="AR71" s="19">
        <f t="shared" si="236"/>
        <v>6267.3183681075197</v>
      </c>
      <c r="AS71" s="19">
        <f t="shared" ref="AS71:AY71" si="277">AR71*(1+$AS$47)</f>
        <v>6511.7437844637125</v>
      </c>
      <c r="AT71" s="19">
        <f t="shared" si="277"/>
        <v>6765.7017920577964</v>
      </c>
      <c r="AU71" s="19">
        <f t="shared" si="277"/>
        <v>7029.5641619480502</v>
      </c>
      <c r="AV71" s="19">
        <f t="shared" si="277"/>
        <v>7303.7171642640233</v>
      </c>
      <c r="AW71" s="19">
        <f t="shared" si="277"/>
        <v>7588.5621336703198</v>
      </c>
      <c r="AX71" s="19">
        <f t="shared" si="277"/>
        <v>7884.5160568834617</v>
      </c>
      <c r="AY71" s="19">
        <f t="shared" si="277"/>
        <v>8192.0121831019169</v>
      </c>
    </row>
    <row r="72" spans="4:51">
      <c r="D72" s="98"/>
      <c r="E72" s="98"/>
      <c r="F72" s="98"/>
      <c r="G72" s="99">
        <v>4</v>
      </c>
      <c r="H72" s="99"/>
      <c r="I72" s="99"/>
      <c r="J72" s="19">
        <f t="shared" si="232"/>
        <v>7467.170603600016</v>
      </c>
      <c r="K72" s="19">
        <f t="shared" ref="K72:Q72" si="278">J72*(1+$I$49)</f>
        <v>7840.5291337800172</v>
      </c>
      <c r="L72" s="19">
        <f t="shared" si="278"/>
        <v>8232.5555904690191</v>
      </c>
      <c r="M72" s="19">
        <f t="shared" si="278"/>
        <v>8644.18336999247</v>
      </c>
      <c r="N72" s="19">
        <f t="shared" si="278"/>
        <v>9076.3925384920931</v>
      </c>
      <c r="O72" s="19">
        <f t="shared" si="278"/>
        <v>9530.2121654166986</v>
      </c>
      <c r="P72" s="19">
        <f t="shared" si="278"/>
        <v>10006.722773687534</v>
      </c>
      <c r="Q72" s="19">
        <f t="shared" si="278"/>
        <v>10507.058912371911</v>
      </c>
      <c r="R72" s="5">
        <f t="shared" si="239"/>
        <v>6450.4227220386701</v>
      </c>
      <c r="S72" s="5">
        <f t="shared" si="240"/>
        <v>6772.9438581406039</v>
      </c>
      <c r="T72" s="5">
        <f t="shared" si="241"/>
        <v>7111.5910510476342</v>
      </c>
      <c r="U72" s="5">
        <f t="shared" si="242"/>
        <v>7467.170603600016</v>
      </c>
      <c r="V72" s="5">
        <f t="shared" si="243"/>
        <v>7840.5291337800172</v>
      </c>
      <c r="W72" s="5">
        <f t="shared" si="244"/>
        <v>8232.5555904690191</v>
      </c>
      <c r="X72" s="5">
        <f t="shared" si="245"/>
        <v>8644.18336999247</v>
      </c>
      <c r="Y72" s="5">
        <f t="shared" si="246"/>
        <v>9076.3925384920931</v>
      </c>
      <c r="Z72" s="4">
        <f t="shared" si="247"/>
        <v>12900.84544407734</v>
      </c>
      <c r="AA72" s="4">
        <f t="shared" si="248"/>
        <v>13545.887716281208</v>
      </c>
      <c r="AB72" s="4">
        <f t="shared" si="249"/>
        <v>14223.182102095268</v>
      </c>
      <c r="AC72" s="4">
        <f t="shared" si="250"/>
        <v>14934.341207200032</v>
      </c>
      <c r="AD72" s="4">
        <f t="shared" si="251"/>
        <v>15681.058267560034</v>
      </c>
      <c r="AE72" s="4">
        <f t="shared" si="252"/>
        <v>16465.111180938038</v>
      </c>
      <c r="AF72" s="4">
        <f t="shared" si="253"/>
        <v>17288.36673998494</v>
      </c>
      <c r="AG72" s="4">
        <f t="shared" si="254"/>
        <v>18152.785076984186</v>
      </c>
      <c r="AI72" s="19">
        <f t="shared" si="234"/>
        <v>6096.2380630077096</v>
      </c>
      <c r="AJ72" s="19">
        <f t="shared" ref="AJ72:AP72" si="279">AI72*(1+$AJ$47)</f>
        <v>6340.0875855280183</v>
      </c>
      <c r="AK72" s="19">
        <f t="shared" si="279"/>
        <v>6593.6910889491392</v>
      </c>
      <c r="AL72" s="19">
        <f t="shared" si="279"/>
        <v>6857.4387325071048</v>
      </c>
      <c r="AM72" s="19">
        <f t="shared" si="279"/>
        <v>7131.7362818073889</v>
      </c>
      <c r="AN72" s="19">
        <f t="shared" si="279"/>
        <v>7417.0057330796844</v>
      </c>
      <c r="AO72" s="19">
        <f t="shared" si="279"/>
        <v>7713.6859624028721</v>
      </c>
      <c r="AP72" s="19">
        <f t="shared" si="279"/>
        <v>8022.2334008989874</v>
      </c>
      <c r="AR72" s="19">
        <f t="shared" si="236"/>
        <v>6032.0677267637348</v>
      </c>
      <c r="AS72" s="19">
        <f t="shared" ref="AS72:AY72" si="280">AR72*(1+$AS$47)</f>
        <v>6267.3183681075197</v>
      </c>
      <c r="AT72" s="19">
        <f t="shared" si="280"/>
        <v>6511.7437844637125</v>
      </c>
      <c r="AU72" s="19">
        <f t="shared" si="280"/>
        <v>6765.7017920577964</v>
      </c>
      <c r="AV72" s="19">
        <f t="shared" si="280"/>
        <v>7029.5641619480502</v>
      </c>
      <c r="AW72" s="19">
        <f t="shared" si="280"/>
        <v>7303.7171642640233</v>
      </c>
      <c r="AX72" s="19">
        <f t="shared" si="280"/>
        <v>7588.5621336703198</v>
      </c>
      <c r="AY72" s="19">
        <f t="shared" si="280"/>
        <v>7884.5160568834617</v>
      </c>
    </row>
    <row r="73" spans="4:51">
      <c r="D73" s="98"/>
      <c r="E73" s="98"/>
      <c r="F73" s="98"/>
      <c r="G73" s="99">
        <v>3</v>
      </c>
      <c r="H73" s="99"/>
      <c r="I73" s="99"/>
      <c r="J73" s="19">
        <f t="shared" si="232"/>
        <v>7111.5910510476342</v>
      </c>
      <c r="K73" s="19">
        <f t="shared" ref="K73:Q73" si="281">J73*(1+$I$49)</f>
        <v>7467.170603600016</v>
      </c>
      <c r="L73" s="19">
        <f t="shared" si="281"/>
        <v>7840.5291337800172</v>
      </c>
      <c r="M73" s="19">
        <f t="shared" si="281"/>
        <v>8232.5555904690191</v>
      </c>
      <c r="N73" s="19">
        <f t="shared" si="281"/>
        <v>8644.18336999247</v>
      </c>
      <c r="O73" s="19">
        <f t="shared" si="281"/>
        <v>9076.3925384920931</v>
      </c>
      <c r="P73" s="19">
        <f t="shared" si="281"/>
        <v>9530.2121654166986</v>
      </c>
      <c r="Q73" s="19">
        <f t="shared" si="281"/>
        <v>10006.722773687534</v>
      </c>
      <c r="R73" s="5">
        <f t="shared" ref="R73:Y75" si="282">IF($R$2="ENSINO MÉDIO",J77*0.3,IF($R$2="GRADUAÇÃO",J77*0.4,IF($R$2="ESPECIALIZAÇÃO",J77*0.5,IF($R$2="MESTRADO",J77*0.75,IF($R$2="DOUTORADO",J77)))))</f>
        <v>6772.9438581406039</v>
      </c>
      <c r="S73" s="5">
        <f t="shared" si="282"/>
        <v>7111.5910510476342</v>
      </c>
      <c r="T73" s="5">
        <f t="shared" si="282"/>
        <v>7467.170603600016</v>
      </c>
      <c r="U73" s="5">
        <f t="shared" si="282"/>
        <v>7840.5291337800172</v>
      </c>
      <c r="V73" s="5">
        <f t="shared" si="282"/>
        <v>8232.5555904690191</v>
      </c>
      <c r="W73" s="5">
        <f t="shared" si="282"/>
        <v>8644.18336999247</v>
      </c>
      <c r="X73" s="5">
        <f t="shared" si="282"/>
        <v>9076.3925384920931</v>
      </c>
      <c r="Y73" s="5">
        <f t="shared" si="282"/>
        <v>9530.2121654166986</v>
      </c>
      <c r="Z73" s="4">
        <f t="shared" ref="Z73:AG75" si="283">IFERROR(J77+R73,"IQ Não Aplicável")</f>
        <v>13545.887716281208</v>
      </c>
      <c r="AA73" s="4">
        <f t="shared" si="283"/>
        <v>14223.182102095268</v>
      </c>
      <c r="AB73" s="4">
        <f t="shared" si="283"/>
        <v>14934.341207200032</v>
      </c>
      <c r="AC73" s="4">
        <f t="shared" si="283"/>
        <v>15681.058267560034</v>
      </c>
      <c r="AD73" s="4">
        <f t="shared" si="283"/>
        <v>16465.111180938038</v>
      </c>
      <c r="AE73" s="4">
        <f t="shared" si="283"/>
        <v>17288.36673998494</v>
      </c>
      <c r="AF73" s="4">
        <f t="shared" si="283"/>
        <v>18152.785076984186</v>
      </c>
      <c r="AG73" s="4">
        <f t="shared" si="283"/>
        <v>19060.424330833397</v>
      </c>
      <c r="AI73" s="19">
        <f t="shared" si="234"/>
        <v>5861.7673682766435</v>
      </c>
      <c r="AJ73" s="19">
        <f t="shared" ref="AJ73:AP73" si="284">AI73*(1+$AJ$47)</f>
        <v>6096.2380630077096</v>
      </c>
      <c r="AK73" s="19">
        <f t="shared" si="284"/>
        <v>6340.0875855280183</v>
      </c>
      <c r="AL73" s="19">
        <f t="shared" si="284"/>
        <v>6593.6910889491392</v>
      </c>
      <c r="AM73" s="19">
        <f t="shared" si="284"/>
        <v>6857.4387325071048</v>
      </c>
      <c r="AN73" s="19">
        <f t="shared" si="284"/>
        <v>7131.7362818073889</v>
      </c>
      <c r="AO73" s="19">
        <f t="shared" si="284"/>
        <v>7417.0057330796844</v>
      </c>
      <c r="AP73" s="19">
        <f t="shared" si="284"/>
        <v>7713.6859624028721</v>
      </c>
      <c r="AR73" s="19">
        <f t="shared" si="236"/>
        <v>5805.6474752297736</v>
      </c>
      <c r="AS73" s="19">
        <f t="shared" ref="AS73:AY73" si="285">AR73*(1+$AS$47)</f>
        <v>6032.0677267637348</v>
      </c>
      <c r="AT73" s="19">
        <f t="shared" si="285"/>
        <v>6267.3183681075197</v>
      </c>
      <c r="AU73" s="19">
        <f t="shared" si="285"/>
        <v>6511.7437844637125</v>
      </c>
      <c r="AV73" s="19">
        <f t="shared" si="285"/>
        <v>6765.7017920577964</v>
      </c>
      <c r="AW73" s="19">
        <f t="shared" si="285"/>
        <v>7029.5641619480502</v>
      </c>
      <c r="AX73" s="19">
        <f t="shared" si="285"/>
        <v>7303.7171642640233</v>
      </c>
      <c r="AY73" s="19">
        <f t="shared" si="285"/>
        <v>7588.5621336703198</v>
      </c>
    </row>
    <row r="74" spans="4:51">
      <c r="D74" s="98"/>
      <c r="E74" s="98"/>
      <c r="F74" s="98"/>
      <c r="G74" s="99">
        <v>2</v>
      </c>
      <c r="H74" s="99"/>
      <c r="I74" s="99"/>
      <c r="J74" s="19">
        <f>J75*(1+$I$49)</f>
        <v>6772.9438581406039</v>
      </c>
      <c r="K74" s="19">
        <f t="shared" ref="K74:Q74" si="286">J74*(1+$I$49)</f>
        <v>7111.5910510476342</v>
      </c>
      <c r="L74" s="19">
        <f t="shared" si="286"/>
        <v>7467.170603600016</v>
      </c>
      <c r="M74" s="19">
        <f t="shared" si="286"/>
        <v>7840.5291337800172</v>
      </c>
      <c r="N74" s="19">
        <f t="shared" si="286"/>
        <v>8232.5555904690191</v>
      </c>
      <c r="O74" s="19">
        <f t="shared" si="286"/>
        <v>8644.18336999247</v>
      </c>
      <c r="P74" s="19">
        <f t="shared" si="286"/>
        <v>9076.3925384920931</v>
      </c>
      <c r="Q74" s="19">
        <f t="shared" si="286"/>
        <v>9530.2121654166986</v>
      </c>
      <c r="R74" s="5">
        <f t="shared" si="282"/>
        <v>6450.4227220386701</v>
      </c>
      <c r="S74" s="5">
        <f t="shared" si="282"/>
        <v>6772.9438581406039</v>
      </c>
      <c r="T74" s="5">
        <f t="shared" si="282"/>
        <v>7111.5910510476342</v>
      </c>
      <c r="U74" s="5">
        <f t="shared" si="282"/>
        <v>7467.170603600016</v>
      </c>
      <c r="V74" s="5">
        <f t="shared" si="282"/>
        <v>7840.5291337800172</v>
      </c>
      <c r="W74" s="5">
        <f t="shared" si="282"/>
        <v>8232.5555904690191</v>
      </c>
      <c r="X74" s="5">
        <f t="shared" si="282"/>
        <v>8644.18336999247</v>
      </c>
      <c r="Y74" s="5">
        <f t="shared" si="282"/>
        <v>9076.3925384920931</v>
      </c>
      <c r="Z74" s="4">
        <f t="shared" si="283"/>
        <v>12900.84544407734</v>
      </c>
      <c r="AA74" s="4">
        <f t="shared" si="283"/>
        <v>13545.887716281208</v>
      </c>
      <c r="AB74" s="4">
        <f t="shared" si="283"/>
        <v>14223.182102095268</v>
      </c>
      <c r="AC74" s="4">
        <f t="shared" si="283"/>
        <v>14934.341207200032</v>
      </c>
      <c r="AD74" s="4">
        <f t="shared" si="283"/>
        <v>15681.058267560034</v>
      </c>
      <c r="AE74" s="4">
        <f t="shared" si="283"/>
        <v>16465.111180938038</v>
      </c>
      <c r="AF74" s="4">
        <f t="shared" si="283"/>
        <v>17288.36673998494</v>
      </c>
      <c r="AG74" s="4">
        <f t="shared" si="283"/>
        <v>18152.785076984186</v>
      </c>
      <c r="AI74" s="19">
        <f>AI75*(1+$AJ$47)</f>
        <v>5636.3147771890799</v>
      </c>
      <c r="AJ74" s="19">
        <f t="shared" ref="AJ74:AP74" si="287">AI74*(1+$AJ$47)</f>
        <v>5861.7673682766435</v>
      </c>
      <c r="AK74" s="19">
        <f t="shared" si="287"/>
        <v>6096.2380630077096</v>
      </c>
      <c r="AL74" s="19">
        <f t="shared" si="287"/>
        <v>6340.0875855280183</v>
      </c>
      <c r="AM74" s="19">
        <f t="shared" si="287"/>
        <v>6593.6910889491392</v>
      </c>
      <c r="AN74" s="19">
        <f t="shared" si="287"/>
        <v>6857.4387325071048</v>
      </c>
      <c r="AO74" s="19">
        <f t="shared" si="287"/>
        <v>7131.7362818073889</v>
      </c>
      <c r="AP74" s="19">
        <f t="shared" si="287"/>
        <v>7417.0057330796844</v>
      </c>
      <c r="AR74" s="19">
        <f>AR75*(1+$AS$47)</f>
        <v>5587.7261551778383</v>
      </c>
      <c r="AS74" s="19">
        <f t="shared" ref="AS74:AY74" si="288">AR74*(1+$AS$47)</f>
        <v>5805.6474752297736</v>
      </c>
      <c r="AT74" s="19">
        <f t="shared" si="288"/>
        <v>6032.0677267637348</v>
      </c>
      <c r="AU74" s="19">
        <f t="shared" si="288"/>
        <v>6267.3183681075197</v>
      </c>
      <c r="AV74" s="19">
        <f t="shared" si="288"/>
        <v>6511.7437844637125</v>
      </c>
      <c r="AW74" s="19">
        <f t="shared" si="288"/>
        <v>6765.7017920577964</v>
      </c>
      <c r="AX74" s="19">
        <f t="shared" si="288"/>
        <v>7029.5641619480502</v>
      </c>
      <c r="AY74" s="19">
        <f t="shared" si="288"/>
        <v>7303.7171642640233</v>
      </c>
    </row>
    <row r="75" spans="4:51">
      <c r="D75" s="98"/>
      <c r="E75" s="98"/>
      <c r="F75" s="98"/>
      <c r="G75" s="99">
        <v>1</v>
      </c>
      <c r="H75" s="99"/>
      <c r="I75" s="99"/>
      <c r="J75" s="19">
        <f>L80</f>
        <v>6450.4227220386701</v>
      </c>
      <c r="K75" s="19">
        <f t="shared" ref="K75:Q75" si="289">J75*(1+$I$49)</f>
        <v>6772.9438581406039</v>
      </c>
      <c r="L75" s="19">
        <f t="shared" si="289"/>
        <v>7111.5910510476342</v>
      </c>
      <c r="M75" s="19">
        <f t="shared" si="289"/>
        <v>7467.170603600016</v>
      </c>
      <c r="N75" s="19">
        <f t="shared" si="289"/>
        <v>7840.5291337800172</v>
      </c>
      <c r="O75" s="19">
        <f t="shared" si="289"/>
        <v>8232.5555904690191</v>
      </c>
      <c r="P75" s="19">
        <f t="shared" si="289"/>
        <v>8644.18336999247</v>
      </c>
      <c r="Q75" s="19">
        <f t="shared" si="289"/>
        <v>9076.3925384920931</v>
      </c>
      <c r="R75" s="5">
        <f t="shared" si="282"/>
        <v>6143.2597352749235</v>
      </c>
      <c r="S75" s="5">
        <f t="shared" si="282"/>
        <v>6450.4227220386701</v>
      </c>
      <c r="T75" s="5">
        <f t="shared" si="282"/>
        <v>6772.9438581406039</v>
      </c>
      <c r="U75" s="5">
        <f t="shared" si="282"/>
        <v>7111.5910510476342</v>
      </c>
      <c r="V75" s="5">
        <f t="shared" si="282"/>
        <v>7467.170603600016</v>
      </c>
      <c r="W75" s="5">
        <f t="shared" si="282"/>
        <v>7840.5291337800172</v>
      </c>
      <c r="X75" s="5">
        <f t="shared" si="282"/>
        <v>8232.5555904690191</v>
      </c>
      <c r="Y75" s="5">
        <f t="shared" si="282"/>
        <v>8644.18336999247</v>
      </c>
      <c r="Z75" s="4">
        <f t="shared" si="283"/>
        <v>12286.519470549847</v>
      </c>
      <c r="AA75" s="4">
        <f t="shared" si="283"/>
        <v>12900.84544407734</v>
      </c>
      <c r="AB75" s="4">
        <f t="shared" si="283"/>
        <v>13545.887716281208</v>
      </c>
      <c r="AC75" s="4">
        <f t="shared" si="283"/>
        <v>14223.182102095268</v>
      </c>
      <c r="AD75" s="4">
        <f t="shared" si="283"/>
        <v>14934.341207200032</v>
      </c>
      <c r="AE75" s="4">
        <f t="shared" si="283"/>
        <v>15681.058267560034</v>
      </c>
      <c r="AF75" s="4">
        <f t="shared" si="283"/>
        <v>16465.111180938038</v>
      </c>
      <c r="AG75" s="4">
        <f t="shared" si="283"/>
        <v>17288.36673998494</v>
      </c>
      <c r="AI75" s="19">
        <f>AI80</f>
        <v>5419.5334396048847</v>
      </c>
      <c r="AJ75" s="19">
        <f t="shared" ref="AJ75:AP75" si="290">AI75*(1+$AJ$47)</f>
        <v>5636.3147771890799</v>
      </c>
      <c r="AK75" s="19">
        <f t="shared" si="290"/>
        <v>5861.7673682766435</v>
      </c>
      <c r="AL75" s="19">
        <f t="shared" si="290"/>
        <v>6096.2380630077096</v>
      </c>
      <c r="AM75" s="19">
        <f t="shared" si="290"/>
        <v>6340.0875855280183</v>
      </c>
      <c r="AN75" s="19">
        <f t="shared" si="290"/>
        <v>6593.6910889491392</v>
      </c>
      <c r="AO75" s="19">
        <f t="shared" si="290"/>
        <v>6857.4387325071048</v>
      </c>
      <c r="AP75" s="19">
        <f t="shared" si="290"/>
        <v>7131.7362818073889</v>
      </c>
      <c r="AR75" s="19">
        <f>AR80</f>
        <v>5377.984749930547</v>
      </c>
      <c r="AS75" s="19">
        <f t="shared" ref="AS75:AY75" si="291">AR75*(1+$AS$47)</f>
        <v>5587.7261551778383</v>
      </c>
      <c r="AT75" s="19">
        <f t="shared" si="291"/>
        <v>5805.6474752297736</v>
      </c>
      <c r="AU75" s="19">
        <f t="shared" si="291"/>
        <v>6032.0677267637348</v>
      </c>
      <c r="AV75" s="19">
        <f t="shared" si="291"/>
        <v>6267.3183681075197</v>
      </c>
      <c r="AW75" s="19">
        <f t="shared" si="291"/>
        <v>6511.7437844637125</v>
      </c>
      <c r="AX75" s="19">
        <f t="shared" si="291"/>
        <v>6765.7017920577964</v>
      </c>
      <c r="AY75" s="19">
        <f t="shared" si="291"/>
        <v>7029.5641619480502</v>
      </c>
    </row>
    <row r="76" spans="4:51">
      <c r="D76" s="98" t="s">
        <v>0</v>
      </c>
      <c r="E76" s="98"/>
      <c r="F76" s="98"/>
      <c r="G76" s="99">
        <v>13</v>
      </c>
      <c r="H76" s="99"/>
      <c r="I76" s="99"/>
      <c r="J76" s="6">
        <f t="shared" ref="J76:J86" si="292">J77*(1+$I$49)</f>
        <v>7111.5910510476342</v>
      </c>
      <c r="K76" s="6">
        <f t="shared" ref="K76:Q76" si="293">J76*(1+$I$49)</f>
        <v>7467.170603600016</v>
      </c>
      <c r="L76" s="6">
        <f t="shared" si="293"/>
        <v>7840.5291337800172</v>
      </c>
      <c r="M76" s="6">
        <f t="shared" si="293"/>
        <v>8232.5555904690191</v>
      </c>
      <c r="N76" s="6">
        <f t="shared" si="293"/>
        <v>8644.18336999247</v>
      </c>
      <c r="O76" s="6">
        <f t="shared" si="293"/>
        <v>9076.3925384920931</v>
      </c>
      <c r="P76" s="6">
        <f t="shared" si="293"/>
        <v>9530.2121654166986</v>
      </c>
      <c r="Q76" s="6">
        <f t="shared" si="293"/>
        <v>10006.722773687534</v>
      </c>
      <c r="R76" s="5"/>
      <c r="S76" s="5"/>
      <c r="T76" s="5"/>
      <c r="U76" s="5"/>
      <c r="V76" s="5"/>
      <c r="W76" s="5"/>
      <c r="X76" s="5"/>
      <c r="Y76" s="5"/>
      <c r="Z76" s="4"/>
      <c r="AA76" s="4"/>
      <c r="AB76" s="4"/>
      <c r="AC76" s="4"/>
      <c r="AD76" s="4"/>
      <c r="AE76" s="4"/>
      <c r="AF76" s="4"/>
      <c r="AG76" s="4"/>
      <c r="AI76" s="6">
        <f t="shared" ref="AI76:AI86" si="294">AI77*(1+$AJ$47)</f>
        <v>6340.0875855280183</v>
      </c>
      <c r="AJ76" s="6">
        <f t="shared" ref="AJ76:AP76" si="295">AI76*(1+$AJ$47)</f>
        <v>6593.6910889491392</v>
      </c>
      <c r="AK76" s="6">
        <f t="shared" si="295"/>
        <v>6857.4387325071048</v>
      </c>
      <c r="AL76" s="6">
        <f t="shared" si="295"/>
        <v>7131.7362818073889</v>
      </c>
      <c r="AM76" s="6">
        <f t="shared" si="295"/>
        <v>7417.0057330796844</v>
      </c>
      <c r="AN76" s="6">
        <f t="shared" si="295"/>
        <v>7713.6859624028721</v>
      </c>
      <c r="AO76" s="6">
        <f t="shared" si="295"/>
        <v>8022.2334008989874</v>
      </c>
      <c r="AP76" s="6">
        <f t="shared" si="295"/>
        <v>8343.1227369349472</v>
      </c>
      <c r="AR76" s="6">
        <f t="shared" ref="AR76:AR86" si="296">AR77*(1+$AS$47)</f>
        <v>6267.3183681075197</v>
      </c>
      <c r="AS76" s="6">
        <f t="shared" ref="AS76:AY76" si="297">AR76*(1+$AS$47)</f>
        <v>6511.7437844637125</v>
      </c>
      <c r="AT76" s="6">
        <f t="shared" si="297"/>
        <v>6765.7017920577964</v>
      </c>
      <c r="AU76" s="6">
        <f t="shared" si="297"/>
        <v>7029.5641619480502</v>
      </c>
      <c r="AV76" s="6">
        <f t="shared" si="297"/>
        <v>7303.7171642640233</v>
      </c>
      <c r="AW76" s="6">
        <f t="shared" si="297"/>
        <v>7588.5621336703198</v>
      </c>
      <c r="AX76" s="6">
        <f t="shared" si="297"/>
        <v>7884.5160568834617</v>
      </c>
      <c r="AY76" s="6">
        <f t="shared" si="297"/>
        <v>8192.0121831019169</v>
      </c>
    </row>
    <row r="77" spans="4:51">
      <c r="D77" s="98"/>
      <c r="E77" s="98"/>
      <c r="F77" s="98"/>
      <c r="G77" s="99">
        <v>12</v>
      </c>
      <c r="H77" s="99"/>
      <c r="I77" s="99"/>
      <c r="J77" s="6">
        <f t="shared" si="292"/>
        <v>6772.9438581406039</v>
      </c>
      <c r="K77" s="6">
        <f t="shared" ref="K77:Q77" si="298">J77*(1+$I$49)</f>
        <v>7111.5910510476342</v>
      </c>
      <c r="L77" s="6">
        <f t="shared" si="298"/>
        <v>7467.170603600016</v>
      </c>
      <c r="M77" s="6">
        <f t="shared" si="298"/>
        <v>7840.5291337800172</v>
      </c>
      <c r="N77" s="6">
        <f t="shared" si="298"/>
        <v>8232.5555904690191</v>
      </c>
      <c r="O77" s="6">
        <f t="shared" si="298"/>
        <v>8644.18336999247</v>
      </c>
      <c r="P77" s="6">
        <f t="shared" si="298"/>
        <v>9076.3925384920931</v>
      </c>
      <c r="Q77" s="6">
        <f t="shared" si="298"/>
        <v>9530.2121654166986</v>
      </c>
      <c r="R77" s="5">
        <f t="shared" ref="R77:R85" si="299">IF($R$2="ENSINO MÉDIO",J80*0.3,IF($R$2="GRADUAÇÃO",J80*0.4,IF($R$2="ESPECIALIZAÇÃO",J80*0.5,IF($R$2="MESTRADO",J80*0.75,IF($R$2="DOUTORADO",J80)))))</f>
        <v>5850.723557404689</v>
      </c>
      <c r="S77" s="5">
        <f t="shared" ref="S77:S85" si="300">IF($R$2="ENSINO MÉDIO",K80*0.3,IF($R$2="GRADUAÇÃO",K80*0.4,IF($R$2="ESPECIALIZAÇÃO",K80*0.5,IF($R$2="MESTRADO",K80*0.75,IF($R$2="DOUTORADO",K80)))))</f>
        <v>6143.2597352749235</v>
      </c>
      <c r="T77" s="5">
        <f t="shared" ref="T77:T85" si="301">IF($R$2="ENSINO MÉDIO",L80*0.3,IF($R$2="GRADUAÇÃO",L80*0.4,IF($R$2="ESPECIALIZAÇÃO",L80*0.5,IF($R$2="MESTRADO",L80*0.75,IF($R$2="DOUTORADO",L80)))))</f>
        <v>6450.4227220386701</v>
      </c>
      <c r="U77" s="5">
        <f t="shared" ref="U77:U85" si="302">IF($R$2="ENSINO MÉDIO",M80*0.3,IF($R$2="GRADUAÇÃO",M80*0.4,IF($R$2="ESPECIALIZAÇÃO",M80*0.5,IF($R$2="MESTRADO",M80*0.75,IF($R$2="DOUTORADO",M80)))))</f>
        <v>6772.9438581406039</v>
      </c>
      <c r="V77" s="5">
        <f t="shared" ref="V77:V85" si="303">IF($R$2="ENSINO MÉDIO",N80*0.3,IF($R$2="GRADUAÇÃO",N80*0.4,IF($R$2="ESPECIALIZAÇÃO",N80*0.5,IF($R$2="MESTRADO",N80*0.75,IF($R$2="DOUTORADO",N80)))))</f>
        <v>7111.5910510476342</v>
      </c>
      <c r="W77" s="5">
        <f t="shared" ref="W77:W85" si="304">IF($R$2="ENSINO MÉDIO",O80*0.3,IF($R$2="GRADUAÇÃO",O80*0.4,IF($R$2="ESPECIALIZAÇÃO",O80*0.5,IF($R$2="MESTRADO",O80*0.75,IF($R$2="DOUTORADO",O80)))))</f>
        <v>7467.170603600016</v>
      </c>
      <c r="X77" s="5">
        <f t="shared" ref="X77:X85" si="305">IF($R$2="ENSINO MÉDIO",P80*0.3,IF($R$2="GRADUAÇÃO",P80*0.4,IF($R$2="ESPECIALIZAÇÃO",P80*0.5,IF($R$2="MESTRADO",P80*0.75,IF($R$2="DOUTORADO",P80)))))</f>
        <v>7840.5291337800172</v>
      </c>
      <c r="Y77" s="5">
        <f t="shared" ref="Y77:Y85" si="306">IF($R$2="ENSINO MÉDIO",Q80*0.3,IF($R$2="GRADUAÇÃO",Q80*0.4,IF($R$2="ESPECIALIZAÇÃO",Q80*0.5,IF($R$2="MESTRADO",Q80*0.75,IF($R$2="DOUTORADO",Q80)))))</f>
        <v>8232.5555904690191</v>
      </c>
      <c r="Z77" s="4">
        <f t="shared" ref="Z77:Z85" si="307">IFERROR(J80+R77,"IQ Não Aplicável")</f>
        <v>11701.447114809378</v>
      </c>
      <c r="AA77" s="4">
        <f t="shared" ref="AA77:AA85" si="308">IFERROR(K80+S77,"IQ Não Aplicável")</f>
        <v>12286.519470549847</v>
      </c>
      <c r="AB77" s="4">
        <f t="shared" ref="AB77:AB85" si="309">IFERROR(L80+T77,"IQ Não Aplicável")</f>
        <v>12900.84544407734</v>
      </c>
      <c r="AC77" s="4">
        <f t="shared" ref="AC77:AC85" si="310">IFERROR(M80+U77,"IQ Não Aplicável")</f>
        <v>13545.887716281208</v>
      </c>
      <c r="AD77" s="4">
        <f t="shared" ref="AD77:AD85" si="311">IFERROR(N80+V77,"IQ Não Aplicável")</f>
        <v>14223.182102095268</v>
      </c>
      <c r="AE77" s="4">
        <f t="shared" ref="AE77:AE85" si="312">IFERROR(O80+W77,"IQ Não Aplicável")</f>
        <v>14934.341207200032</v>
      </c>
      <c r="AF77" s="4">
        <f t="shared" ref="AF77:AF85" si="313">IFERROR(P80+X77,"IQ Não Aplicável")</f>
        <v>15681.058267560034</v>
      </c>
      <c r="AG77" s="4">
        <f t="shared" ref="AG77:AG85" si="314">IFERROR(Q80+Y77,"IQ Não Aplicável")</f>
        <v>16465.111180938038</v>
      </c>
      <c r="AI77" s="6">
        <f t="shared" si="294"/>
        <v>6096.2380630077096</v>
      </c>
      <c r="AJ77" s="6">
        <f t="shared" ref="AJ77:AP77" si="315">AI77*(1+$AJ$47)</f>
        <v>6340.0875855280183</v>
      </c>
      <c r="AK77" s="6">
        <f t="shared" si="315"/>
        <v>6593.6910889491392</v>
      </c>
      <c r="AL77" s="6">
        <f t="shared" si="315"/>
        <v>6857.4387325071048</v>
      </c>
      <c r="AM77" s="6">
        <f t="shared" si="315"/>
        <v>7131.7362818073889</v>
      </c>
      <c r="AN77" s="6">
        <f t="shared" si="315"/>
        <v>7417.0057330796844</v>
      </c>
      <c r="AO77" s="6">
        <f t="shared" si="315"/>
        <v>7713.6859624028721</v>
      </c>
      <c r="AP77" s="6">
        <f t="shared" si="315"/>
        <v>8022.2334008989874</v>
      </c>
      <c r="AR77" s="6">
        <f t="shared" si="296"/>
        <v>6032.0677267637348</v>
      </c>
      <c r="AS77" s="6">
        <f t="shared" ref="AS77:AY77" si="316">AR77*(1+$AS$47)</f>
        <v>6267.3183681075197</v>
      </c>
      <c r="AT77" s="6">
        <f t="shared" si="316"/>
        <v>6511.7437844637125</v>
      </c>
      <c r="AU77" s="6">
        <f t="shared" si="316"/>
        <v>6765.7017920577964</v>
      </c>
      <c r="AV77" s="6">
        <f t="shared" si="316"/>
        <v>7029.5641619480502</v>
      </c>
      <c r="AW77" s="6">
        <f t="shared" si="316"/>
        <v>7303.7171642640233</v>
      </c>
      <c r="AX77" s="6">
        <f t="shared" si="316"/>
        <v>7588.5621336703198</v>
      </c>
      <c r="AY77" s="6">
        <f t="shared" si="316"/>
        <v>7884.5160568834617</v>
      </c>
    </row>
    <row r="78" spans="4:51">
      <c r="D78" s="98"/>
      <c r="E78" s="98"/>
      <c r="F78" s="98"/>
      <c r="G78" s="99">
        <v>11</v>
      </c>
      <c r="H78" s="99"/>
      <c r="I78" s="99"/>
      <c r="J78" s="6">
        <f t="shared" si="292"/>
        <v>6450.4227220386701</v>
      </c>
      <c r="K78" s="6">
        <f t="shared" ref="K78:Q78" si="317">J78*(1+$I$49)</f>
        <v>6772.9438581406039</v>
      </c>
      <c r="L78" s="6">
        <f t="shared" si="317"/>
        <v>7111.5910510476342</v>
      </c>
      <c r="M78" s="6">
        <f t="shared" si="317"/>
        <v>7467.170603600016</v>
      </c>
      <c r="N78" s="6">
        <f t="shared" si="317"/>
        <v>7840.5291337800172</v>
      </c>
      <c r="O78" s="6">
        <f t="shared" si="317"/>
        <v>8232.5555904690191</v>
      </c>
      <c r="P78" s="6">
        <f t="shared" si="317"/>
        <v>8644.18336999247</v>
      </c>
      <c r="Q78" s="6">
        <f t="shared" si="317"/>
        <v>9076.3925384920931</v>
      </c>
      <c r="R78" s="5">
        <f t="shared" si="299"/>
        <v>5572.1176737187516</v>
      </c>
      <c r="S78" s="5">
        <f t="shared" si="300"/>
        <v>5850.723557404689</v>
      </c>
      <c r="T78" s="5">
        <f t="shared" si="301"/>
        <v>6143.2597352749235</v>
      </c>
      <c r="U78" s="5">
        <f t="shared" si="302"/>
        <v>6450.4227220386701</v>
      </c>
      <c r="V78" s="5">
        <f t="shared" si="303"/>
        <v>6772.9438581406039</v>
      </c>
      <c r="W78" s="5">
        <f t="shared" si="304"/>
        <v>7111.5910510476342</v>
      </c>
      <c r="X78" s="5">
        <f t="shared" si="305"/>
        <v>7467.170603600016</v>
      </c>
      <c r="Y78" s="5">
        <f t="shared" si="306"/>
        <v>7840.5291337800172</v>
      </c>
      <c r="Z78" s="4">
        <f t="shared" si="307"/>
        <v>11144.235347437503</v>
      </c>
      <c r="AA78" s="4">
        <f t="shared" si="308"/>
        <v>11701.447114809378</v>
      </c>
      <c r="AB78" s="4">
        <f t="shared" si="309"/>
        <v>12286.519470549847</v>
      </c>
      <c r="AC78" s="4">
        <f t="shared" si="310"/>
        <v>12900.84544407734</v>
      </c>
      <c r="AD78" s="4">
        <f t="shared" si="311"/>
        <v>13545.887716281208</v>
      </c>
      <c r="AE78" s="4">
        <f t="shared" si="312"/>
        <v>14223.182102095268</v>
      </c>
      <c r="AF78" s="4">
        <f t="shared" si="313"/>
        <v>14934.341207200032</v>
      </c>
      <c r="AG78" s="4">
        <f t="shared" si="314"/>
        <v>15681.058267560034</v>
      </c>
      <c r="AI78" s="6">
        <f t="shared" si="294"/>
        <v>5861.7673682766435</v>
      </c>
      <c r="AJ78" s="6">
        <f t="shared" ref="AJ78:AP78" si="318">AI78*(1+$AJ$47)</f>
        <v>6096.2380630077096</v>
      </c>
      <c r="AK78" s="6">
        <f t="shared" si="318"/>
        <v>6340.0875855280183</v>
      </c>
      <c r="AL78" s="6">
        <f t="shared" si="318"/>
        <v>6593.6910889491392</v>
      </c>
      <c r="AM78" s="6">
        <f t="shared" si="318"/>
        <v>6857.4387325071048</v>
      </c>
      <c r="AN78" s="6">
        <f t="shared" si="318"/>
        <v>7131.7362818073889</v>
      </c>
      <c r="AO78" s="6">
        <f t="shared" si="318"/>
        <v>7417.0057330796844</v>
      </c>
      <c r="AP78" s="6">
        <f t="shared" si="318"/>
        <v>7713.6859624028721</v>
      </c>
      <c r="AR78" s="6">
        <f t="shared" si="296"/>
        <v>5805.6474752297736</v>
      </c>
      <c r="AS78" s="6">
        <f t="shared" ref="AS78:AY78" si="319">AR78*(1+$AS$47)</f>
        <v>6032.0677267637348</v>
      </c>
      <c r="AT78" s="6">
        <f t="shared" si="319"/>
        <v>6267.3183681075197</v>
      </c>
      <c r="AU78" s="6">
        <f t="shared" si="319"/>
        <v>6511.7437844637125</v>
      </c>
      <c r="AV78" s="6">
        <f t="shared" si="319"/>
        <v>6765.7017920577964</v>
      </c>
      <c r="AW78" s="6">
        <f t="shared" si="319"/>
        <v>7029.5641619480502</v>
      </c>
      <c r="AX78" s="6">
        <f t="shared" si="319"/>
        <v>7303.7171642640233</v>
      </c>
      <c r="AY78" s="6">
        <f t="shared" si="319"/>
        <v>7588.5621336703198</v>
      </c>
    </row>
    <row r="79" spans="4:51">
      <c r="D79" s="98"/>
      <c r="E79" s="98"/>
      <c r="F79" s="98"/>
      <c r="G79" s="99">
        <v>10</v>
      </c>
      <c r="H79" s="99"/>
      <c r="I79" s="99"/>
      <c r="J79" s="6">
        <f t="shared" si="292"/>
        <v>6143.2597352749235</v>
      </c>
      <c r="K79" s="6">
        <f t="shared" ref="K79:Q79" si="320">J79*(1+$I$49)</f>
        <v>6450.4227220386701</v>
      </c>
      <c r="L79" s="6">
        <f t="shared" si="320"/>
        <v>6772.9438581406039</v>
      </c>
      <c r="M79" s="6">
        <f t="shared" si="320"/>
        <v>7111.5910510476342</v>
      </c>
      <c r="N79" s="6">
        <f t="shared" si="320"/>
        <v>7467.170603600016</v>
      </c>
      <c r="O79" s="6">
        <f t="shared" si="320"/>
        <v>7840.5291337800172</v>
      </c>
      <c r="P79" s="6">
        <f t="shared" si="320"/>
        <v>8232.5555904690191</v>
      </c>
      <c r="Q79" s="6">
        <f t="shared" si="320"/>
        <v>8644.18336999247</v>
      </c>
      <c r="R79" s="5">
        <f t="shared" si="299"/>
        <v>5306.7787368750014</v>
      </c>
      <c r="S79" s="5">
        <f t="shared" si="300"/>
        <v>5572.1176737187516</v>
      </c>
      <c r="T79" s="5">
        <f t="shared" si="301"/>
        <v>5850.723557404689</v>
      </c>
      <c r="U79" s="5">
        <f t="shared" si="302"/>
        <v>6143.2597352749235</v>
      </c>
      <c r="V79" s="5">
        <f t="shared" si="303"/>
        <v>6450.4227220386701</v>
      </c>
      <c r="W79" s="5">
        <f t="shared" si="304"/>
        <v>6772.9438581406039</v>
      </c>
      <c r="X79" s="5">
        <f t="shared" si="305"/>
        <v>7111.5910510476342</v>
      </c>
      <c r="Y79" s="5">
        <f t="shared" si="306"/>
        <v>7467.170603600016</v>
      </c>
      <c r="Z79" s="4">
        <f t="shared" si="307"/>
        <v>10613.557473750003</v>
      </c>
      <c r="AA79" s="4">
        <f t="shared" si="308"/>
        <v>11144.235347437503</v>
      </c>
      <c r="AB79" s="4">
        <f t="shared" si="309"/>
        <v>11701.447114809378</v>
      </c>
      <c r="AC79" s="4">
        <f t="shared" si="310"/>
        <v>12286.519470549847</v>
      </c>
      <c r="AD79" s="4">
        <f t="shared" si="311"/>
        <v>12900.84544407734</v>
      </c>
      <c r="AE79" s="4">
        <f t="shared" si="312"/>
        <v>13545.887716281208</v>
      </c>
      <c r="AF79" s="4">
        <f t="shared" si="313"/>
        <v>14223.182102095268</v>
      </c>
      <c r="AG79" s="4">
        <f t="shared" si="314"/>
        <v>14934.341207200032</v>
      </c>
      <c r="AI79" s="6">
        <f t="shared" si="294"/>
        <v>5636.3147771890799</v>
      </c>
      <c r="AJ79" s="6">
        <f t="shared" ref="AJ79:AP79" si="321">AI79*(1+$AJ$47)</f>
        <v>5861.7673682766435</v>
      </c>
      <c r="AK79" s="6">
        <f t="shared" si="321"/>
        <v>6096.2380630077096</v>
      </c>
      <c r="AL79" s="6">
        <f t="shared" si="321"/>
        <v>6340.0875855280183</v>
      </c>
      <c r="AM79" s="6">
        <f t="shared" si="321"/>
        <v>6593.6910889491392</v>
      </c>
      <c r="AN79" s="6">
        <f t="shared" si="321"/>
        <v>6857.4387325071048</v>
      </c>
      <c r="AO79" s="6">
        <f t="shared" si="321"/>
        <v>7131.7362818073889</v>
      </c>
      <c r="AP79" s="6">
        <f t="shared" si="321"/>
        <v>7417.0057330796844</v>
      </c>
      <c r="AR79" s="6">
        <f t="shared" si="296"/>
        <v>5587.7261551778383</v>
      </c>
      <c r="AS79" s="6">
        <f t="shared" ref="AS79:AY79" si="322">AR79*(1+$AS$47)</f>
        <v>5805.6474752297736</v>
      </c>
      <c r="AT79" s="6">
        <f t="shared" si="322"/>
        <v>6032.0677267637348</v>
      </c>
      <c r="AU79" s="6">
        <f t="shared" si="322"/>
        <v>6267.3183681075197</v>
      </c>
      <c r="AV79" s="6">
        <f t="shared" si="322"/>
        <v>6511.7437844637125</v>
      </c>
      <c r="AW79" s="6">
        <f t="shared" si="322"/>
        <v>6765.7017920577964</v>
      </c>
      <c r="AX79" s="6">
        <f t="shared" si="322"/>
        <v>7029.5641619480502</v>
      </c>
      <c r="AY79" s="6">
        <f t="shared" si="322"/>
        <v>7303.7171642640233</v>
      </c>
    </row>
    <row r="80" spans="4:51">
      <c r="D80" s="98"/>
      <c r="E80" s="98"/>
      <c r="F80" s="98"/>
      <c r="G80" s="99">
        <v>9</v>
      </c>
      <c r="H80" s="99"/>
      <c r="I80" s="99"/>
      <c r="J80" s="6">
        <f t="shared" si="292"/>
        <v>5850.723557404689</v>
      </c>
      <c r="K80" s="6">
        <f t="shared" ref="K80:Q80" si="323">J80*(1+$I$49)</f>
        <v>6143.2597352749235</v>
      </c>
      <c r="L80" s="6">
        <f t="shared" si="323"/>
        <v>6450.4227220386701</v>
      </c>
      <c r="M80" s="6">
        <f t="shared" si="323"/>
        <v>6772.9438581406039</v>
      </c>
      <c r="N80" s="6">
        <f t="shared" si="323"/>
        <v>7111.5910510476342</v>
      </c>
      <c r="O80" s="6">
        <f t="shared" si="323"/>
        <v>7467.170603600016</v>
      </c>
      <c r="P80" s="6">
        <f t="shared" si="323"/>
        <v>7840.5291337800172</v>
      </c>
      <c r="Q80" s="6">
        <f t="shared" si="323"/>
        <v>8232.5555904690191</v>
      </c>
      <c r="R80" s="5">
        <f t="shared" si="299"/>
        <v>5054.074987500001</v>
      </c>
      <c r="S80" s="5">
        <f t="shared" si="300"/>
        <v>5306.7787368750014</v>
      </c>
      <c r="T80" s="5">
        <f t="shared" si="301"/>
        <v>5572.1176737187516</v>
      </c>
      <c r="U80" s="5">
        <f t="shared" si="302"/>
        <v>5850.723557404689</v>
      </c>
      <c r="V80" s="5">
        <f t="shared" si="303"/>
        <v>6143.2597352749235</v>
      </c>
      <c r="W80" s="5">
        <f t="shared" si="304"/>
        <v>6450.4227220386701</v>
      </c>
      <c r="X80" s="5">
        <f t="shared" si="305"/>
        <v>6772.9438581406039</v>
      </c>
      <c r="Y80" s="5">
        <f t="shared" si="306"/>
        <v>7111.5910510476342</v>
      </c>
      <c r="Z80" s="4">
        <f t="shared" si="307"/>
        <v>10108.149975000002</v>
      </c>
      <c r="AA80" s="4">
        <f t="shared" si="308"/>
        <v>10613.557473750003</v>
      </c>
      <c r="AB80" s="4">
        <f t="shared" si="309"/>
        <v>11144.235347437503</v>
      </c>
      <c r="AC80" s="4">
        <f t="shared" si="310"/>
        <v>11701.447114809378</v>
      </c>
      <c r="AD80" s="4">
        <f t="shared" si="311"/>
        <v>12286.519470549847</v>
      </c>
      <c r="AE80" s="4">
        <f t="shared" si="312"/>
        <v>12900.84544407734</v>
      </c>
      <c r="AF80" s="4">
        <f t="shared" si="313"/>
        <v>13545.887716281208</v>
      </c>
      <c r="AG80" s="4">
        <f t="shared" si="314"/>
        <v>14223.182102095268</v>
      </c>
      <c r="AI80" s="6">
        <f t="shared" si="294"/>
        <v>5419.5334396048847</v>
      </c>
      <c r="AJ80" s="6">
        <f t="shared" ref="AJ80:AP80" si="324">AI80*(1+$AJ$47)</f>
        <v>5636.3147771890799</v>
      </c>
      <c r="AK80" s="6">
        <f t="shared" si="324"/>
        <v>5861.7673682766435</v>
      </c>
      <c r="AL80" s="6">
        <f t="shared" si="324"/>
        <v>6096.2380630077096</v>
      </c>
      <c r="AM80" s="6">
        <f t="shared" si="324"/>
        <v>6340.0875855280183</v>
      </c>
      <c r="AN80" s="6">
        <f t="shared" si="324"/>
        <v>6593.6910889491392</v>
      </c>
      <c r="AO80" s="6">
        <f t="shared" si="324"/>
        <v>6857.4387325071048</v>
      </c>
      <c r="AP80" s="6">
        <f t="shared" si="324"/>
        <v>7131.7362818073889</v>
      </c>
      <c r="AR80" s="6">
        <f t="shared" si="296"/>
        <v>5377.984749930547</v>
      </c>
      <c r="AS80" s="6">
        <f t="shared" ref="AS80:AY80" si="325">AR80*(1+$AS$47)</f>
        <v>5587.7261551778383</v>
      </c>
      <c r="AT80" s="6">
        <f t="shared" si="325"/>
        <v>5805.6474752297736</v>
      </c>
      <c r="AU80" s="6">
        <f t="shared" si="325"/>
        <v>6032.0677267637348</v>
      </c>
      <c r="AV80" s="6">
        <f t="shared" si="325"/>
        <v>6267.3183681075197</v>
      </c>
      <c r="AW80" s="6">
        <f t="shared" si="325"/>
        <v>6511.7437844637125</v>
      </c>
      <c r="AX80" s="6">
        <f t="shared" si="325"/>
        <v>6765.7017920577964</v>
      </c>
      <c r="AY80" s="6">
        <f t="shared" si="325"/>
        <v>7029.5641619480502</v>
      </c>
    </row>
    <row r="81" spans="4:51">
      <c r="D81" s="98"/>
      <c r="E81" s="98"/>
      <c r="F81" s="98"/>
      <c r="G81" s="99">
        <v>8</v>
      </c>
      <c r="H81" s="99"/>
      <c r="I81" s="99"/>
      <c r="J81" s="6">
        <f t="shared" si="292"/>
        <v>5572.1176737187516</v>
      </c>
      <c r="K81" s="6">
        <f t="shared" ref="K81:Q81" si="326">J81*(1+$I$49)</f>
        <v>5850.723557404689</v>
      </c>
      <c r="L81" s="6">
        <f t="shared" si="326"/>
        <v>6143.2597352749235</v>
      </c>
      <c r="M81" s="6">
        <f t="shared" si="326"/>
        <v>6450.4227220386701</v>
      </c>
      <c r="N81" s="6">
        <f t="shared" si="326"/>
        <v>6772.9438581406039</v>
      </c>
      <c r="O81" s="6">
        <f t="shared" si="326"/>
        <v>7111.5910510476342</v>
      </c>
      <c r="P81" s="6">
        <f t="shared" si="326"/>
        <v>7467.170603600016</v>
      </c>
      <c r="Q81" s="6">
        <f t="shared" si="326"/>
        <v>7840.5291337800172</v>
      </c>
      <c r="R81" s="5">
        <f t="shared" si="299"/>
        <v>4813.4047500000006</v>
      </c>
      <c r="S81" s="5">
        <f t="shared" si="300"/>
        <v>5054.074987500001</v>
      </c>
      <c r="T81" s="5">
        <f t="shared" si="301"/>
        <v>5306.7787368750014</v>
      </c>
      <c r="U81" s="5">
        <f t="shared" si="302"/>
        <v>5572.1176737187516</v>
      </c>
      <c r="V81" s="5">
        <f t="shared" si="303"/>
        <v>5850.723557404689</v>
      </c>
      <c r="W81" s="5">
        <f t="shared" si="304"/>
        <v>6143.2597352749235</v>
      </c>
      <c r="X81" s="5">
        <f t="shared" si="305"/>
        <v>6450.4227220386701</v>
      </c>
      <c r="Y81" s="5">
        <f t="shared" si="306"/>
        <v>6772.9438581406039</v>
      </c>
      <c r="Z81" s="4">
        <f t="shared" si="307"/>
        <v>9626.8095000000012</v>
      </c>
      <c r="AA81" s="4">
        <f t="shared" si="308"/>
        <v>10108.149975000002</v>
      </c>
      <c r="AB81" s="4">
        <f t="shared" si="309"/>
        <v>10613.557473750003</v>
      </c>
      <c r="AC81" s="4">
        <f t="shared" si="310"/>
        <v>11144.235347437503</v>
      </c>
      <c r="AD81" s="4">
        <f t="shared" si="311"/>
        <v>11701.447114809378</v>
      </c>
      <c r="AE81" s="4">
        <f t="shared" si="312"/>
        <v>12286.519470549847</v>
      </c>
      <c r="AF81" s="4">
        <f t="shared" si="313"/>
        <v>12900.84544407734</v>
      </c>
      <c r="AG81" s="4">
        <f t="shared" si="314"/>
        <v>13545.887716281208</v>
      </c>
      <c r="AI81" s="6">
        <f t="shared" si="294"/>
        <v>5211.0898457739277</v>
      </c>
      <c r="AJ81" s="6">
        <f t="shared" ref="AJ81:AP81" si="327">AI81*(1+$AJ$47)</f>
        <v>5419.5334396048847</v>
      </c>
      <c r="AK81" s="6">
        <f t="shared" si="327"/>
        <v>5636.3147771890799</v>
      </c>
      <c r="AL81" s="6">
        <f t="shared" si="327"/>
        <v>5861.7673682766435</v>
      </c>
      <c r="AM81" s="6">
        <f t="shared" si="327"/>
        <v>6096.2380630077096</v>
      </c>
      <c r="AN81" s="6">
        <f t="shared" si="327"/>
        <v>6340.0875855280183</v>
      </c>
      <c r="AO81" s="6">
        <f t="shared" si="327"/>
        <v>6593.6910889491392</v>
      </c>
      <c r="AP81" s="6">
        <f t="shared" si="327"/>
        <v>6857.4387325071048</v>
      </c>
      <c r="AR81" s="6">
        <f t="shared" si="296"/>
        <v>5176.1162174499977</v>
      </c>
      <c r="AS81" s="6">
        <f t="shared" ref="AS81:AY81" si="328">AR81*(1+$AS$47)</f>
        <v>5377.984749930547</v>
      </c>
      <c r="AT81" s="6">
        <f t="shared" si="328"/>
        <v>5587.7261551778383</v>
      </c>
      <c r="AU81" s="6">
        <f t="shared" si="328"/>
        <v>5805.6474752297736</v>
      </c>
      <c r="AV81" s="6">
        <f t="shared" si="328"/>
        <v>6032.0677267637348</v>
      </c>
      <c r="AW81" s="6">
        <f t="shared" si="328"/>
        <v>6267.3183681075197</v>
      </c>
      <c r="AX81" s="6">
        <f t="shared" si="328"/>
        <v>6511.7437844637125</v>
      </c>
      <c r="AY81" s="6">
        <f t="shared" si="328"/>
        <v>6765.7017920577964</v>
      </c>
    </row>
    <row r="82" spans="4:51">
      <c r="D82" s="98"/>
      <c r="E82" s="98"/>
      <c r="F82" s="98"/>
      <c r="G82" s="99">
        <v>7</v>
      </c>
      <c r="H82" s="99"/>
      <c r="I82" s="99"/>
      <c r="J82" s="6">
        <f t="shared" si="292"/>
        <v>5306.7787368750014</v>
      </c>
      <c r="K82" s="6">
        <f t="shared" ref="K82:Q82" si="329">J82*(1+$I$49)</f>
        <v>5572.1176737187516</v>
      </c>
      <c r="L82" s="6">
        <f t="shared" si="329"/>
        <v>5850.723557404689</v>
      </c>
      <c r="M82" s="6">
        <f t="shared" si="329"/>
        <v>6143.2597352749235</v>
      </c>
      <c r="N82" s="6">
        <f t="shared" si="329"/>
        <v>6450.4227220386701</v>
      </c>
      <c r="O82" s="6">
        <f t="shared" si="329"/>
        <v>6772.9438581406039</v>
      </c>
      <c r="P82" s="6">
        <f t="shared" si="329"/>
        <v>7111.5910510476342</v>
      </c>
      <c r="Q82" s="6">
        <f t="shared" si="329"/>
        <v>7467.170603600016</v>
      </c>
      <c r="R82" s="5">
        <f t="shared" si="299"/>
        <v>4584.1950000000006</v>
      </c>
      <c r="S82" s="5">
        <f t="shared" si="300"/>
        <v>4813.4047500000006</v>
      </c>
      <c r="T82" s="5">
        <f t="shared" si="301"/>
        <v>5054.074987500001</v>
      </c>
      <c r="U82" s="5">
        <f t="shared" si="302"/>
        <v>5306.7787368750014</v>
      </c>
      <c r="V82" s="5">
        <f t="shared" si="303"/>
        <v>5572.1176737187516</v>
      </c>
      <c r="W82" s="5">
        <f t="shared" si="304"/>
        <v>5850.723557404689</v>
      </c>
      <c r="X82" s="5">
        <f t="shared" si="305"/>
        <v>6143.2597352749235</v>
      </c>
      <c r="Y82" s="5">
        <f t="shared" si="306"/>
        <v>6450.4227220386701</v>
      </c>
      <c r="Z82" s="4">
        <f t="shared" si="307"/>
        <v>9168.3900000000012</v>
      </c>
      <c r="AA82" s="4">
        <f t="shared" si="308"/>
        <v>9626.8095000000012</v>
      </c>
      <c r="AB82" s="4">
        <f t="shared" si="309"/>
        <v>10108.149975000002</v>
      </c>
      <c r="AC82" s="4">
        <f t="shared" si="310"/>
        <v>10613.557473750003</v>
      </c>
      <c r="AD82" s="4">
        <f t="shared" si="311"/>
        <v>11144.235347437503</v>
      </c>
      <c r="AE82" s="4">
        <f t="shared" si="312"/>
        <v>11701.447114809378</v>
      </c>
      <c r="AF82" s="4">
        <f t="shared" si="313"/>
        <v>12286.519470549847</v>
      </c>
      <c r="AG82" s="4">
        <f t="shared" si="314"/>
        <v>12900.84544407734</v>
      </c>
      <c r="AI82" s="6">
        <f t="shared" si="294"/>
        <v>5010.6633132441611</v>
      </c>
      <c r="AJ82" s="6">
        <f t="shared" ref="AJ82:AP82" si="330">AI82*(1+$AJ$47)</f>
        <v>5211.0898457739277</v>
      </c>
      <c r="AK82" s="6">
        <f t="shared" si="330"/>
        <v>5419.5334396048847</v>
      </c>
      <c r="AL82" s="6">
        <f t="shared" si="330"/>
        <v>5636.3147771890799</v>
      </c>
      <c r="AM82" s="6">
        <f t="shared" si="330"/>
        <v>5861.7673682766435</v>
      </c>
      <c r="AN82" s="6">
        <f t="shared" si="330"/>
        <v>6096.2380630077096</v>
      </c>
      <c r="AO82" s="6">
        <f t="shared" si="330"/>
        <v>6340.0875855280183</v>
      </c>
      <c r="AP82" s="6">
        <f t="shared" si="330"/>
        <v>6593.6910889491392</v>
      </c>
      <c r="AR82" s="6">
        <f t="shared" si="296"/>
        <v>4981.8250408565909</v>
      </c>
      <c r="AS82" s="6">
        <f t="shared" ref="AS82:AY82" si="331">AR82*(1+$AS$47)</f>
        <v>5176.1162174499977</v>
      </c>
      <c r="AT82" s="6">
        <f t="shared" si="331"/>
        <v>5377.984749930547</v>
      </c>
      <c r="AU82" s="6">
        <f t="shared" si="331"/>
        <v>5587.7261551778383</v>
      </c>
      <c r="AV82" s="6">
        <f t="shared" si="331"/>
        <v>5805.6474752297736</v>
      </c>
      <c r="AW82" s="6">
        <f t="shared" si="331"/>
        <v>6032.0677267637348</v>
      </c>
      <c r="AX82" s="6">
        <f t="shared" si="331"/>
        <v>6267.3183681075197</v>
      </c>
      <c r="AY82" s="6">
        <f t="shared" si="331"/>
        <v>6511.7437844637125</v>
      </c>
    </row>
    <row r="83" spans="4:51">
      <c r="D83" s="98"/>
      <c r="E83" s="98"/>
      <c r="F83" s="98"/>
      <c r="G83" s="99">
        <v>6</v>
      </c>
      <c r="H83" s="99"/>
      <c r="I83" s="99"/>
      <c r="J83" s="6">
        <f t="shared" si="292"/>
        <v>5054.074987500001</v>
      </c>
      <c r="K83" s="6">
        <f t="shared" ref="K83:Q83" si="332">J83*(1+$I$49)</f>
        <v>5306.7787368750014</v>
      </c>
      <c r="L83" s="6">
        <f t="shared" si="332"/>
        <v>5572.1176737187516</v>
      </c>
      <c r="M83" s="6">
        <f t="shared" si="332"/>
        <v>5850.723557404689</v>
      </c>
      <c r="N83" s="6">
        <f t="shared" si="332"/>
        <v>6143.2597352749235</v>
      </c>
      <c r="O83" s="6">
        <f t="shared" si="332"/>
        <v>6450.4227220386701</v>
      </c>
      <c r="P83" s="6">
        <f t="shared" si="332"/>
        <v>6772.9438581406039</v>
      </c>
      <c r="Q83" s="6">
        <f t="shared" si="332"/>
        <v>7111.5910510476342</v>
      </c>
      <c r="R83" s="5">
        <f t="shared" si="299"/>
        <v>4365.9000000000005</v>
      </c>
      <c r="S83" s="5">
        <f t="shared" si="300"/>
        <v>4584.1950000000006</v>
      </c>
      <c r="T83" s="5">
        <f t="shared" si="301"/>
        <v>4813.4047500000006</v>
      </c>
      <c r="U83" s="5">
        <f t="shared" si="302"/>
        <v>5054.074987500001</v>
      </c>
      <c r="V83" s="5">
        <f t="shared" si="303"/>
        <v>5306.7787368750014</v>
      </c>
      <c r="W83" s="5">
        <f t="shared" si="304"/>
        <v>5572.1176737187516</v>
      </c>
      <c r="X83" s="5">
        <f t="shared" si="305"/>
        <v>5850.723557404689</v>
      </c>
      <c r="Y83" s="5">
        <f t="shared" si="306"/>
        <v>6143.2597352749235</v>
      </c>
      <c r="Z83" s="4">
        <f t="shared" si="307"/>
        <v>8731.8000000000011</v>
      </c>
      <c r="AA83" s="4">
        <f t="shared" si="308"/>
        <v>9168.3900000000012</v>
      </c>
      <c r="AB83" s="4">
        <f t="shared" si="309"/>
        <v>9626.8095000000012</v>
      </c>
      <c r="AC83" s="4">
        <f t="shared" si="310"/>
        <v>10108.149975000002</v>
      </c>
      <c r="AD83" s="4">
        <f t="shared" si="311"/>
        <v>10613.557473750003</v>
      </c>
      <c r="AE83" s="4">
        <f t="shared" si="312"/>
        <v>11144.235347437503</v>
      </c>
      <c r="AF83" s="4">
        <f t="shared" si="313"/>
        <v>11701.447114809378</v>
      </c>
      <c r="AG83" s="4">
        <f t="shared" si="314"/>
        <v>12286.519470549847</v>
      </c>
      <c r="AI83" s="6">
        <f t="shared" si="294"/>
        <v>4817.9454935040012</v>
      </c>
      <c r="AJ83" s="6">
        <f t="shared" ref="AJ83:AP83" si="333">AI83*(1+$AJ$47)</f>
        <v>5010.6633132441611</v>
      </c>
      <c r="AK83" s="6">
        <f t="shared" si="333"/>
        <v>5211.0898457739277</v>
      </c>
      <c r="AL83" s="6">
        <f t="shared" si="333"/>
        <v>5419.5334396048847</v>
      </c>
      <c r="AM83" s="6">
        <f t="shared" si="333"/>
        <v>5636.3147771890799</v>
      </c>
      <c r="AN83" s="6">
        <f t="shared" si="333"/>
        <v>5861.7673682766435</v>
      </c>
      <c r="AO83" s="6">
        <f t="shared" si="333"/>
        <v>6096.2380630077096</v>
      </c>
      <c r="AP83" s="6">
        <f t="shared" si="333"/>
        <v>6340.0875855280183</v>
      </c>
      <c r="AR83" s="6">
        <f t="shared" si="296"/>
        <v>4794.8267958196257</v>
      </c>
      <c r="AS83" s="6">
        <f t="shared" ref="AS83:AY83" si="334">AR83*(1+$AS$47)</f>
        <v>4981.8250408565909</v>
      </c>
      <c r="AT83" s="6">
        <f t="shared" si="334"/>
        <v>5176.1162174499977</v>
      </c>
      <c r="AU83" s="6">
        <f t="shared" si="334"/>
        <v>5377.984749930547</v>
      </c>
      <c r="AV83" s="6">
        <f t="shared" si="334"/>
        <v>5587.7261551778383</v>
      </c>
      <c r="AW83" s="6">
        <f t="shared" si="334"/>
        <v>5805.6474752297736</v>
      </c>
      <c r="AX83" s="6">
        <f t="shared" si="334"/>
        <v>6032.0677267637348</v>
      </c>
      <c r="AY83" s="6">
        <f t="shared" si="334"/>
        <v>6267.3183681075197</v>
      </c>
    </row>
    <row r="84" spans="4:51">
      <c r="D84" s="98"/>
      <c r="E84" s="98"/>
      <c r="F84" s="98"/>
      <c r="G84" s="99">
        <v>5</v>
      </c>
      <c r="H84" s="99"/>
      <c r="I84" s="99"/>
      <c r="J84" s="6">
        <f t="shared" si="292"/>
        <v>4813.4047500000006</v>
      </c>
      <c r="K84" s="6">
        <f t="shared" ref="K84:Q84" si="335">J84*(1+$I$49)</f>
        <v>5054.074987500001</v>
      </c>
      <c r="L84" s="6">
        <f t="shared" si="335"/>
        <v>5306.7787368750014</v>
      </c>
      <c r="M84" s="6">
        <f t="shared" si="335"/>
        <v>5572.1176737187516</v>
      </c>
      <c r="N84" s="6">
        <f t="shared" si="335"/>
        <v>5850.723557404689</v>
      </c>
      <c r="O84" s="6">
        <f t="shared" si="335"/>
        <v>6143.2597352749235</v>
      </c>
      <c r="P84" s="6">
        <f t="shared" si="335"/>
        <v>6450.4227220386701</v>
      </c>
      <c r="Q84" s="6">
        <f t="shared" si="335"/>
        <v>6772.9438581406039</v>
      </c>
      <c r="R84" s="5">
        <f t="shared" si="299"/>
        <v>4158</v>
      </c>
      <c r="S84" s="5">
        <f t="shared" si="300"/>
        <v>4365.9000000000005</v>
      </c>
      <c r="T84" s="5">
        <f t="shared" si="301"/>
        <v>4584.1950000000006</v>
      </c>
      <c r="U84" s="5">
        <f t="shared" si="302"/>
        <v>4813.4047500000006</v>
      </c>
      <c r="V84" s="5">
        <f t="shared" si="303"/>
        <v>5054.074987500001</v>
      </c>
      <c r="W84" s="5">
        <f t="shared" si="304"/>
        <v>5306.7787368750014</v>
      </c>
      <c r="X84" s="5">
        <f t="shared" si="305"/>
        <v>5572.1176737187516</v>
      </c>
      <c r="Y84" s="5">
        <f t="shared" si="306"/>
        <v>5850.723557404689</v>
      </c>
      <c r="Z84" s="4">
        <f t="shared" si="307"/>
        <v>8316</v>
      </c>
      <c r="AA84" s="4">
        <f t="shared" si="308"/>
        <v>8731.8000000000011</v>
      </c>
      <c r="AB84" s="4">
        <f t="shared" si="309"/>
        <v>9168.3900000000012</v>
      </c>
      <c r="AC84" s="4">
        <f t="shared" si="310"/>
        <v>9626.8095000000012</v>
      </c>
      <c r="AD84" s="4">
        <f t="shared" si="311"/>
        <v>10108.149975000002</v>
      </c>
      <c r="AE84" s="4">
        <f t="shared" si="312"/>
        <v>10613.557473750003</v>
      </c>
      <c r="AF84" s="4">
        <f t="shared" si="313"/>
        <v>11144.235347437503</v>
      </c>
      <c r="AG84" s="4">
        <f t="shared" si="314"/>
        <v>11701.447114809378</v>
      </c>
      <c r="AI84" s="6">
        <f t="shared" si="294"/>
        <v>4632.6398976000009</v>
      </c>
      <c r="AJ84" s="6">
        <f t="shared" ref="AJ84:AP84" si="336">AI84*(1+$AJ$47)</f>
        <v>4817.9454935040012</v>
      </c>
      <c r="AK84" s="6">
        <f t="shared" si="336"/>
        <v>5010.6633132441611</v>
      </c>
      <c r="AL84" s="6">
        <f t="shared" si="336"/>
        <v>5211.0898457739277</v>
      </c>
      <c r="AM84" s="6">
        <f t="shared" si="336"/>
        <v>5419.5334396048847</v>
      </c>
      <c r="AN84" s="6">
        <f t="shared" si="336"/>
        <v>5636.3147771890799</v>
      </c>
      <c r="AO84" s="6">
        <f t="shared" si="336"/>
        <v>5861.7673682766435</v>
      </c>
      <c r="AP84" s="6">
        <f t="shared" si="336"/>
        <v>6096.2380630077096</v>
      </c>
      <c r="AR84" s="6">
        <f t="shared" si="296"/>
        <v>4614.8477341863581</v>
      </c>
      <c r="AS84" s="6">
        <f t="shared" ref="AS84:AY84" si="337">AR84*(1+$AS$47)</f>
        <v>4794.8267958196257</v>
      </c>
      <c r="AT84" s="6">
        <f t="shared" si="337"/>
        <v>4981.8250408565909</v>
      </c>
      <c r="AU84" s="6">
        <f t="shared" si="337"/>
        <v>5176.1162174499977</v>
      </c>
      <c r="AV84" s="6">
        <f t="shared" si="337"/>
        <v>5377.984749930547</v>
      </c>
      <c r="AW84" s="6">
        <f t="shared" si="337"/>
        <v>5587.7261551778383</v>
      </c>
      <c r="AX84" s="6">
        <f t="shared" si="337"/>
        <v>5805.6474752297736</v>
      </c>
      <c r="AY84" s="6">
        <f t="shared" si="337"/>
        <v>6032.0677267637348</v>
      </c>
    </row>
    <row r="85" spans="4:51">
      <c r="D85" s="98"/>
      <c r="E85" s="98"/>
      <c r="F85" s="98"/>
      <c r="G85" s="99">
        <v>4</v>
      </c>
      <c r="H85" s="99"/>
      <c r="I85" s="99"/>
      <c r="J85" s="6">
        <f t="shared" si="292"/>
        <v>4584.1950000000006</v>
      </c>
      <c r="K85" s="6">
        <f t="shared" ref="K85:Q85" si="338">J85*(1+$I$49)</f>
        <v>4813.4047500000006</v>
      </c>
      <c r="L85" s="6">
        <f t="shared" si="338"/>
        <v>5054.074987500001</v>
      </c>
      <c r="M85" s="6">
        <f t="shared" si="338"/>
        <v>5306.7787368750014</v>
      </c>
      <c r="N85" s="6">
        <f t="shared" si="338"/>
        <v>5572.1176737187516</v>
      </c>
      <c r="O85" s="6">
        <f t="shared" si="338"/>
        <v>5850.723557404689</v>
      </c>
      <c r="P85" s="6">
        <f t="shared" si="338"/>
        <v>6143.2597352749235</v>
      </c>
      <c r="Q85" s="6">
        <f t="shared" si="338"/>
        <v>6450.4227220386701</v>
      </c>
      <c r="R85" s="5">
        <f t="shared" si="299"/>
        <v>3960</v>
      </c>
      <c r="S85" s="5">
        <f t="shared" si="300"/>
        <v>4158</v>
      </c>
      <c r="T85" s="5">
        <f t="shared" si="301"/>
        <v>4365.9000000000005</v>
      </c>
      <c r="U85" s="5">
        <f t="shared" si="302"/>
        <v>4584.1950000000006</v>
      </c>
      <c r="V85" s="5">
        <f t="shared" si="303"/>
        <v>4813.4047500000006</v>
      </c>
      <c r="W85" s="5">
        <f t="shared" si="304"/>
        <v>5054.074987500001</v>
      </c>
      <c r="X85" s="5">
        <f t="shared" si="305"/>
        <v>5306.7787368750014</v>
      </c>
      <c r="Y85" s="5">
        <f t="shared" si="306"/>
        <v>5572.1176737187516</v>
      </c>
      <c r="Z85" s="4">
        <f t="shared" si="307"/>
        <v>7920</v>
      </c>
      <c r="AA85" s="4">
        <f t="shared" si="308"/>
        <v>8316</v>
      </c>
      <c r="AB85" s="4">
        <f t="shared" si="309"/>
        <v>8731.8000000000011</v>
      </c>
      <c r="AC85" s="4">
        <f t="shared" si="310"/>
        <v>9168.3900000000012</v>
      </c>
      <c r="AD85" s="4">
        <f t="shared" si="311"/>
        <v>9626.8095000000012</v>
      </c>
      <c r="AE85" s="4">
        <f t="shared" si="312"/>
        <v>10108.149975000002</v>
      </c>
      <c r="AF85" s="4">
        <f t="shared" si="313"/>
        <v>10613.557473750003</v>
      </c>
      <c r="AG85" s="4">
        <f t="shared" si="314"/>
        <v>11144.235347437503</v>
      </c>
      <c r="AI85" s="6">
        <f t="shared" si="294"/>
        <v>4454.4614400000009</v>
      </c>
      <c r="AJ85" s="6">
        <f t="shared" ref="AJ85:AP85" si="339">AI85*(1+$AJ$47)</f>
        <v>4632.6398976000009</v>
      </c>
      <c r="AK85" s="6">
        <f t="shared" si="339"/>
        <v>4817.9454935040012</v>
      </c>
      <c r="AL85" s="6">
        <f t="shared" si="339"/>
        <v>5010.6633132441611</v>
      </c>
      <c r="AM85" s="6">
        <f t="shared" si="339"/>
        <v>5211.0898457739277</v>
      </c>
      <c r="AN85" s="6">
        <f t="shared" si="339"/>
        <v>5419.5334396048847</v>
      </c>
      <c r="AO85" s="6">
        <f t="shared" si="339"/>
        <v>5636.3147771890799</v>
      </c>
      <c r="AP85" s="6">
        <f t="shared" si="339"/>
        <v>5861.7673682766435</v>
      </c>
      <c r="AR85" s="6">
        <f t="shared" si="296"/>
        <v>4441.6243832399987</v>
      </c>
      <c r="AS85" s="6">
        <f t="shared" ref="AS85:AY85" si="340">AR85*(1+$AS$47)</f>
        <v>4614.8477341863581</v>
      </c>
      <c r="AT85" s="6">
        <f t="shared" si="340"/>
        <v>4794.8267958196257</v>
      </c>
      <c r="AU85" s="6">
        <f t="shared" si="340"/>
        <v>4981.8250408565909</v>
      </c>
      <c r="AV85" s="6">
        <f t="shared" si="340"/>
        <v>5176.1162174499977</v>
      </c>
      <c r="AW85" s="6">
        <f t="shared" si="340"/>
        <v>5377.984749930547</v>
      </c>
      <c r="AX85" s="6">
        <f t="shared" si="340"/>
        <v>5587.7261551778383</v>
      </c>
      <c r="AY85" s="6">
        <f t="shared" si="340"/>
        <v>5805.6474752297736</v>
      </c>
    </row>
    <row r="86" spans="4:51">
      <c r="D86" s="98"/>
      <c r="E86" s="98"/>
      <c r="F86" s="98"/>
      <c r="G86" s="99">
        <v>3</v>
      </c>
      <c r="H86" s="99"/>
      <c r="I86" s="99"/>
      <c r="J86" s="6">
        <f t="shared" si="292"/>
        <v>4365.9000000000005</v>
      </c>
      <c r="K86" s="6">
        <f t="shared" ref="K86:Q86" si="341">J86*(1+$I$49)</f>
        <v>4584.1950000000006</v>
      </c>
      <c r="L86" s="6">
        <f t="shared" si="341"/>
        <v>4813.4047500000006</v>
      </c>
      <c r="M86" s="6">
        <f t="shared" si="341"/>
        <v>5054.074987500001</v>
      </c>
      <c r="N86" s="6">
        <f t="shared" si="341"/>
        <v>5306.7787368750014</v>
      </c>
      <c r="O86" s="6">
        <f t="shared" si="341"/>
        <v>5572.1176737187516</v>
      </c>
      <c r="P86" s="6">
        <f t="shared" si="341"/>
        <v>5850.723557404689</v>
      </c>
      <c r="Q86" s="6">
        <f t="shared" si="341"/>
        <v>6143.2597352749235</v>
      </c>
      <c r="AI86" s="6">
        <f t="shared" si="294"/>
        <v>4283.1360000000004</v>
      </c>
      <c r="AJ86" s="6">
        <f t="shared" ref="AJ86:AP86" si="342">AI86*(1+$AJ$47)</f>
        <v>4454.4614400000009</v>
      </c>
      <c r="AK86" s="6">
        <f t="shared" si="342"/>
        <v>4632.6398976000009</v>
      </c>
      <c r="AL86" s="6">
        <f t="shared" si="342"/>
        <v>4817.9454935040012</v>
      </c>
      <c r="AM86" s="6">
        <f t="shared" si="342"/>
        <v>5010.6633132441611</v>
      </c>
      <c r="AN86" s="6">
        <f t="shared" si="342"/>
        <v>5211.0898457739277</v>
      </c>
      <c r="AO86" s="6">
        <f t="shared" si="342"/>
        <v>5419.5334396048847</v>
      </c>
      <c r="AP86" s="6">
        <f t="shared" si="342"/>
        <v>5636.3147771890799</v>
      </c>
      <c r="AR86" s="6">
        <f t="shared" si="296"/>
        <v>4274.9031599999989</v>
      </c>
      <c r="AS86" s="6">
        <f t="shared" ref="AS86:AY86" si="343">AR86*(1+$AS$47)</f>
        <v>4441.6243832399987</v>
      </c>
      <c r="AT86" s="6">
        <f t="shared" si="343"/>
        <v>4614.8477341863581</v>
      </c>
      <c r="AU86" s="6">
        <f t="shared" si="343"/>
        <v>4794.8267958196257</v>
      </c>
      <c r="AV86" s="6">
        <f t="shared" si="343"/>
        <v>4981.8250408565909</v>
      </c>
      <c r="AW86" s="6">
        <f t="shared" si="343"/>
        <v>5176.1162174499977</v>
      </c>
      <c r="AX86" s="6">
        <f t="shared" si="343"/>
        <v>5377.984749930547</v>
      </c>
      <c r="AY86" s="6">
        <f t="shared" si="343"/>
        <v>5587.7261551778383</v>
      </c>
    </row>
    <row r="87" spans="4:51">
      <c r="D87" s="98"/>
      <c r="E87" s="98"/>
      <c r="F87" s="98"/>
      <c r="G87" s="99">
        <v>2</v>
      </c>
      <c r="H87" s="99"/>
      <c r="I87" s="99"/>
      <c r="J87" s="6">
        <f>J88*(1+$I$49)</f>
        <v>4158</v>
      </c>
      <c r="K87" s="6">
        <f t="shared" ref="K87:Q87" si="344">J87*(1+$I$49)</f>
        <v>4365.9000000000005</v>
      </c>
      <c r="L87" s="6">
        <f t="shared" si="344"/>
        <v>4584.1950000000006</v>
      </c>
      <c r="M87" s="6">
        <f t="shared" si="344"/>
        <v>4813.4047500000006</v>
      </c>
      <c r="N87" s="6">
        <f t="shared" si="344"/>
        <v>5054.074987500001</v>
      </c>
      <c r="O87" s="6">
        <f t="shared" si="344"/>
        <v>5306.7787368750014</v>
      </c>
      <c r="P87" s="6">
        <f t="shared" si="344"/>
        <v>5572.1176737187516</v>
      </c>
      <c r="Q87" s="6">
        <f t="shared" si="344"/>
        <v>5850.723557404689</v>
      </c>
      <c r="AI87" s="6">
        <f>AI88*(1+$AJ$47)</f>
        <v>4118.4000000000005</v>
      </c>
      <c r="AJ87" s="6">
        <f t="shared" ref="AJ87:AP87" si="345">AI87*(1+$AJ$47)</f>
        <v>4283.1360000000004</v>
      </c>
      <c r="AK87" s="6">
        <f t="shared" si="345"/>
        <v>4454.4614400000009</v>
      </c>
      <c r="AL87" s="6">
        <f t="shared" si="345"/>
        <v>4632.6398976000009</v>
      </c>
      <c r="AM87" s="6">
        <f t="shared" si="345"/>
        <v>4817.9454935040012</v>
      </c>
      <c r="AN87" s="6">
        <f t="shared" si="345"/>
        <v>5010.6633132441611</v>
      </c>
      <c r="AO87" s="6">
        <f t="shared" si="345"/>
        <v>5211.0898457739277</v>
      </c>
      <c r="AP87" s="6">
        <f t="shared" si="345"/>
        <v>5419.5334396048847</v>
      </c>
      <c r="AR87" s="6">
        <f>AR88*(1+$AS$47)</f>
        <v>4114.4399999999996</v>
      </c>
      <c r="AS87" s="6">
        <f t="shared" ref="AS87:AY87" si="346">AR87*(1+$AS$47)</f>
        <v>4274.9031599999989</v>
      </c>
      <c r="AT87" s="6">
        <f t="shared" si="346"/>
        <v>4441.6243832399987</v>
      </c>
      <c r="AU87" s="6">
        <f t="shared" si="346"/>
        <v>4614.8477341863581</v>
      </c>
      <c r="AV87" s="6">
        <f t="shared" si="346"/>
        <v>4794.8267958196257</v>
      </c>
      <c r="AW87" s="6">
        <f t="shared" si="346"/>
        <v>4981.8250408565909</v>
      </c>
      <c r="AX87" s="6">
        <f t="shared" si="346"/>
        <v>5176.1162174499977</v>
      </c>
      <c r="AY87" s="6">
        <f t="shared" si="346"/>
        <v>5377.984749930547</v>
      </c>
    </row>
    <row r="88" spans="4:51">
      <c r="D88" s="98"/>
      <c r="E88" s="98"/>
      <c r="F88" s="98"/>
      <c r="G88" s="99">
        <v>1</v>
      </c>
      <c r="H88" s="99"/>
      <c r="I88" s="99"/>
      <c r="J88" s="6">
        <f>I48</f>
        <v>3960</v>
      </c>
      <c r="K88" s="6">
        <f>J88*(1+$I$49)</f>
        <v>4158</v>
      </c>
      <c r="L88" s="6">
        <f t="shared" ref="L88:Q88" si="347">K88*(1+$I$49)</f>
        <v>4365.9000000000005</v>
      </c>
      <c r="M88" s="6">
        <f t="shared" si="347"/>
        <v>4584.1950000000006</v>
      </c>
      <c r="N88" s="6">
        <f t="shared" si="347"/>
        <v>4813.4047500000006</v>
      </c>
      <c r="O88" s="6">
        <f t="shared" si="347"/>
        <v>5054.074987500001</v>
      </c>
      <c r="P88" s="6">
        <f t="shared" si="347"/>
        <v>5306.7787368750014</v>
      </c>
      <c r="Q88" s="6">
        <f t="shared" si="347"/>
        <v>5572.1176737187516</v>
      </c>
      <c r="AI88" s="6">
        <f>$I$48</f>
        <v>3960</v>
      </c>
      <c r="AJ88" s="6">
        <f>AI88*(1+$AJ$47)</f>
        <v>4118.4000000000005</v>
      </c>
      <c r="AK88" s="6">
        <f t="shared" ref="AK88:AP88" si="348">AJ88*(1+$AJ$47)</f>
        <v>4283.1360000000004</v>
      </c>
      <c r="AL88" s="6">
        <f t="shared" si="348"/>
        <v>4454.4614400000009</v>
      </c>
      <c r="AM88" s="6">
        <f t="shared" si="348"/>
        <v>4632.6398976000009</v>
      </c>
      <c r="AN88" s="6">
        <f t="shared" si="348"/>
        <v>4817.9454935040012</v>
      </c>
      <c r="AO88" s="6">
        <f t="shared" si="348"/>
        <v>5010.6633132441611</v>
      </c>
      <c r="AP88" s="6">
        <f t="shared" si="348"/>
        <v>5211.0898457739277</v>
      </c>
      <c r="AR88" s="6">
        <f>$I$48</f>
        <v>3960</v>
      </c>
      <c r="AS88" s="6">
        <f>AR88*(1+$AS$47)</f>
        <v>4114.4399999999996</v>
      </c>
      <c r="AT88" s="6">
        <f t="shared" ref="AT88:AY88" si="349">AS88*(1+$AS$47)</f>
        <v>4274.9031599999989</v>
      </c>
      <c r="AU88" s="6">
        <f t="shared" si="349"/>
        <v>4441.6243832399987</v>
      </c>
      <c r="AV88" s="6">
        <f t="shared" si="349"/>
        <v>4614.8477341863581</v>
      </c>
      <c r="AW88" s="6">
        <f t="shared" si="349"/>
        <v>4794.8267958196257</v>
      </c>
      <c r="AX88" s="6">
        <f t="shared" si="349"/>
        <v>4981.8250408565909</v>
      </c>
      <c r="AY88" s="6">
        <f t="shared" si="349"/>
        <v>5176.1162174499977</v>
      </c>
    </row>
  </sheetData>
  <mergeCells count="114">
    <mergeCell ref="D18:F30"/>
    <mergeCell ref="G77:I77"/>
    <mergeCell ref="G78:I78"/>
    <mergeCell ref="G79:I79"/>
    <mergeCell ref="G80:I80"/>
    <mergeCell ref="G61:I61"/>
    <mergeCell ref="G62:I62"/>
    <mergeCell ref="G64:I64"/>
    <mergeCell ref="G65:I65"/>
    <mergeCell ref="G66:I66"/>
    <mergeCell ref="G67:I67"/>
    <mergeCell ref="G68:I68"/>
    <mergeCell ref="G69:I69"/>
    <mergeCell ref="G70:I70"/>
    <mergeCell ref="G55:I55"/>
    <mergeCell ref="G56:I56"/>
    <mergeCell ref="G57:I57"/>
    <mergeCell ref="G58:I58"/>
    <mergeCell ref="G59:I59"/>
    <mergeCell ref="G60:I60"/>
    <mergeCell ref="G32:I32"/>
    <mergeCell ref="G33:I33"/>
    <mergeCell ref="G38:I38"/>
    <mergeCell ref="G39:I39"/>
    <mergeCell ref="J48:Q48"/>
    <mergeCell ref="R46:Y46"/>
    <mergeCell ref="Z46:AG46"/>
    <mergeCell ref="AI48:AP48"/>
    <mergeCell ref="AR48:AY48"/>
    <mergeCell ref="G51:I51"/>
    <mergeCell ref="G52:I52"/>
    <mergeCell ref="G53:I53"/>
    <mergeCell ref="G54:I54"/>
    <mergeCell ref="G50:I50"/>
    <mergeCell ref="G1:I2"/>
    <mergeCell ref="G3:H3"/>
    <mergeCell ref="AI3:AP3"/>
    <mergeCell ref="AR3:AY3"/>
    <mergeCell ref="J46:Q47"/>
    <mergeCell ref="R44:Y44"/>
    <mergeCell ref="Z44:AG44"/>
    <mergeCell ref="R45:Y45"/>
    <mergeCell ref="Z45:AC45"/>
    <mergeCell ref="AD45:AG45"/>
    <mergeCell ref="G19:I19"/>
    <mergeCell ref="G20:I20"/>
    <mergeCell ref="G21:I21"/>
    <mergeCell ref="G22:I22"/>
    <mergeCell ref="G23:I23"/>
    <mergeCell ref="G13:I13"/>
    <mergeCell ref="G14:I14"/>
    <mergeCell ref="G43:I43"/>
    <mergeCell ref="G25:I25"/>
    <mergeCell ref="G26:I26"/>
    <mergeCell ref="G27:I27"/>
    <mergeCell ref="G28:I28"/>
    <mergeCell ref="G29:I29"/>
    <mergeCell ref="G30:I30"/>
    <mergeCell ref="G6:I6"/>
    <mergeCell ref="G7:I7"/>
    <mergeCell ref="G15:I15"/>
    <mergeCell ref="G16:I16"/>
    <mergeCell ref="G17:I17"/>
    <mergeCell ref="G8:I8"/>
    <mergeCell ref="G9:I9"/>
    <mergeCell ref="G10:I10"/>
    <mergeCell ref="G11:I11"/>
    <mergeCell ref="G12:I12"/>
    <mergeCell ref="G4:H4"/>
    <mergeCell ref="G5:I5"/>
    <mergeCell ref="D5:F17"/>
    <mergeCell ref="G18:I18"/>
    <mergeCell ref="D31:F43"/>
    <mergeCell ref="R1:Y1"/>
    <mergeCell ref="Z1:AG1"/>
    <mergeCell ref="R2:Y2"/>
    <mergeCell ref="Z2:AC2"/>
    <mergeCell ref="AD2:AG2"/>
    <mergeCell ref="J3:Q3"/>
    <mergeCell ref="R3:Y3"/>
    <mergeCell ref="Z3:AG3"/>
    <mergeCell ref="J1:Q2"/>
    <mergeCell ref="G34:I34"/>
    <mergeCell ref="G40:I40"/>
    <mergeCell ref="G41:I41"/>
    <mergeCell ref="G42:I42"/>
    <mergeCell ref="G31:I31"/>
    <mergeCell ref="G24:I24"/>
    <mergeCell ref="D1:F4"/>
    <mergeCell ref="G35:I35"/>
    <mergeCell ref="G36:I36"/>
    <mergeCell ref="G37:I37"/>
    <mergeCell ref="D50:F62"/>
    <mergeCell ref="G63:I63"/>
    <mergeCell ref="D63:F75"/>
    <mergeCell ref="G76:I76"/>
    <mergeCell ref="D76:F88"/>
    <mergeCell ref="G46:I47"/>
    <mergeCell ref="G48:H48"/>
    <mergeCell ref="G49:H49"/>
    <mergeCell ref="D46:F49"/>
    <mergeCell ref="G87:I87"/>
    <mergeCell ref="G88:I88"/>
    <mergeCell ref="G81:I81"/>
    <mergeCell ref="G82:I82"/>
    <mergeCell ref="G83:I83"/>
    <mergeCell ref="G84:I84"/>
    <mergeCell ref="G85:I85"/>
    <mergeCell ref="G86:I86"/>
    <mergeCell ref="G71:I71"/>
    <mergeCell ref="G72:I72"/>
    <mergeCell ref="G73:I73"/>
    <mergeCell ref="G74:I74"/>
    <mergeCell ref="G75:I75"/>
  </mergeCells>
  <dataValidations disablePrompts="1" count="1">
    <dataValidation type="list" allowBlank="1" showInputMessage="1" showErrorMessage="1" sqref="R2:Y2 R45:Y45">
      <formula1>"ENSINO MÉDIO,GRADUAÇÃO,ESPECIALIZAÇÃO,MESTRADO,DOUTORADO"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zoomScale="85" zoomScaleNormal="85" workbookViewId="0">
      <selection activeCell="A2" sqref="A2"/>
    </sheetView>
  </sheetViews>
  <sheetFormatPr defaultRowHeight="14.4"/>
  <cols>
    <col min="1" max="1" width="50.5546875" style="74" customWidth="1"/>
    <col min="2" max="3" width="13.44140625" bestFit="1" customWidth="1"/>
    <col min="4" max="6" width="13.33203125" bestFit="1" customWidth="1"/>
    <col min="8" max="11" width="12.109375" bestFit="1" customWidth="1"/>
    <col min="12" max="12" width="13.44140625" bestFit="1" customWidth="1"/>
    <col min="13" max="13" width="13.33203125" bestFit="1" customWidth="1"/>
    <col min="16" max="18" width="12.109375" bestFit="1" customWidth="1"/>
    <col min="19" max="19" width="13.44140625" bestFit="1" customWidth="1"/>
    <col min="20" max="20" width="13.33203125" bestFit="1" customWidth="1"/>
    <col min="23" max="23" width="13.44140625" bestFit="1" customWidth="1"/>
  </cols>
  <sheetData>
    <row r="1" spans="1:8">
      <c r="B1" s="124" t="s">
        <v>14</v>
      </c>
      <c r="C1" s="124"/>
      <c r="D1" s="124"/>
      <c r="E1" s="124"/>
      <c r="F1" s="124"/>
    </row>
    <row r="2" spans="1:8">
      <c r="B2" s="78" t="s">
        <v>15</v>
      </c>
      <c r="C2" s="78" t="s">
        <v>16</v>
      </c>
      <c r="D2" s="78" t="s">
        <v>17</v>
      </c>
      <c r="E2" s="78" t="s">
        <v>18</v>
      </c>
      <c r="F2" s="78" t="s">
        <v>19</v>
      </c>
    </row>
    <row r="3" spans="1:8">
      <c r="A3" s="75" t="s">
        <v>20</v>
      </c>
      <c r="B3" s="12">
        <v>1446.12</v>
      </c>
      <c r="C3" s="12">
        <v>1750.99</v>
      </c>
      <c r="D3" s="12">
        <v>2120.12</v>
      </c>
      <c r="E3" s="12">
        <v>2667.19</v>
      </c>
      <c r="F3" s="12">
        <v>4556.93</v>
      </c>
      <c r="H3" s="17"/>
    </row>
    <row r="4" spans="1:8">
      <c r="A4" s="75" t="s">
        <v>21</v>
      </c>
      <c r="B4" s="12">
        <v>2879.29</v>
      </c>
      <c r="C4" s="12">
        <v>3486.29</v>
      </c>
      <c r="D4" s="12">
        <v>4221.25</v>
      </c>
      <c r="E4" s="12">
        <v>5310.49</v>
      </c>
      <c r="F4" s="12">
        <v>9073.02</v>
      </c>
    </row>
    <row r="5" spans="1:8">
      <c r="A5" s="75" t="s">
        <v>22</v>
      </c>
      <c r="B5" s="13">
        <f>B4/B3-1</f>
        <v>0.9910450031809257</v>
      </c>
      <c r="C5" s="13">
        <f t="shared" ref="C5:F5" si="0">C4/C3-1</f>
        <v>0.99103935487923978</v>
      </c>
      <c r="D5" s="13">
        <f t="shared" si="0"/>
        <v>0.99104295983246238</v>
      </c>
      <c r="E5" s="13">
        <f t="shared" si="0"/>
        <v>0.99104300780971721</v>
      </c>
      <c r="F5" s="13">
        <f t="shared" si="0"/>
        <v>0.991037825904721</v>
      </c>
    </row>
    <row r="7" spans="1:8">
      <c r="B7" s="124" t="s">
        <v>91</v>
      </c>
      <c r="C7" s="124"/>
      <c r="D7" s="124"/>
      <c r="E7" s="124"/>
      <c r="F7" s="124"/>
    </row>
    <row r="8" spans="1:8">
      <c r="B8" s="126" t="s">
        <v>25</v>
      </c>
      <c r="C8" s="126"/>
      <c r="D8" s="126"/>
      <c r="E8" s="11"/>
      <c r="F8" s="11"/>
    </row>
    <row r="9" spans="1:8">
      <c r="B9" s="48" t="s">
        <v>15</v>
      </c>
      <c r="C9" s="48" t="s">
        <v>16</v>
      </c>
      <c r="D9" s="48" t="s">
        <v>17</v>
      </c>
      <c r="E9" s="78" t="s">
        <v>23</v>
      </c>
      <c r="F9" s="78" t="s">
        <v>24</v>
      </c>
    </row>
    <row r="10" spans="1:8">
      <c r="A10" s="75" t="s">
        <v>20</v>
      </c>
      <c r="B10" s="16">
        <f>Racionalização!$J$43</f>
        <v>2640</v>
      </c>
      <c r="C10" s="16">
        <f>Racionalização!$J$43</f>
        <v>2640</v>
      </c>
      <c r="D10" s="16">
        <f>Racionalização!$J$43</f>
        <v>2640</v>
      </c>
      <c r="E10" s="12">
        <f>Racionalização!J30</f>
        <v>3900.4823716031256</v>
      </c>
      <c r="F10" s="12">
        <f>Racionalização!J17</f>
        <v>5762.7889133283115</v>
      </c>
    </row>
    <row r="11" spans="1:8">
      <c r="A11" s="75" t="s">
        <v>21</v>
      </c>
      <c r="B11" s="12">
        <f>Racionalização!$Q$31</f>
        <v>6671.1485157916877</v>
      </c>
      <c r="C11" s="12">
        <f>Racionalização!$Q$31</f>
        <v>6671.1485157916877</v>
      </c>
      <c r="D11" s="12">
        <f>Racionalização!$Q$31</f>
        <v>6671.1485157916877</v>
      </c>
      <c r="E11" s="12">
        <f>Racionalização!Q18</f>
        <v>9856.3246909817572</v>
      </c>
      <c r="F11" s="12">
        <f>Racionalização!Q5</f>
        <v>14562.28057044355</v>
      </c>
    </row>
    <row r="12" spans="1:8">
      <c r="A12" s="75" t="s">
        <v>22</v>
      </c>
      <c r="B12" s="13">
        <f>B11/B10-1</f>
        <v>1.5269501953756395</v>
      </c>
      <c r="C12" s="13">
        <f t="shared" ref="C12:F12" si="1">C11/C10-1</f>
        <v>1.5269501953756395</v>
      </c>
      <c r="D12" s="13">
        <f t="shared" si="1"/>
        <v>1.5269501953756395</v>
      </c>
      <c r="E12" s="13">
        <f t="shared" si="1"/>
        <v>1.5269501953756399</v>
      </c>
      <c r="F12" s="13">
        <f t="shared" si="1"/>
        <v>1.5269501953756404</v>
      </c>
    </row>
    <row r="14" spans="1:8">
      <c r="B14" s="125" t="s">
        <v>92</v>
      </c>
      <c r="C14" s="125"/>
      <c r="D14" s="125"/>
      <c r="E14" s="125"/>
      <c r="F14" s="125"/>
    </row>
    <row r="15" spans="1:8">
      <c r="B15" s="14" t="s">
        <v>15</v>
      </c>
      <c r="C15" s="14" t="s">
        <v>16</v>
      </c>
      <c r="D15" s="14" t="s">
        <v>17</v>
      </c>
      <c r="E15" s="14" t="s">
        <v>18</v>
      </c>
      <c r="F15" s="14" t="s">
        <v>19</v>
      </c>
    </row>
    <row r="16" spans="1:8">
      <c r="A16" s="76" t="s">
        <v>97</v>
      </c>
      <c r="B16" s="15">
        <f>B10/B$3-1</f>
        <v>0.82557464110862178</v>
      </c>
      <c r="C16" s="15">
        <f t="shared" ref="C16:F16" si="2">C10/C$3-1</f>
        <v>0.50771849068241393</v>
      </c>
      <c r="D16" s="15">
        <f t="shared" si="2"/>
        <v>0.24521253513952046</v>
      </c>
      <c r="E16" s="15">
        <f t="shared" si="2"/>
        <v>0.46239389454936664</v>
      </c>
      <c r="F16" s="15">
        <f t="shared" si="2"/>
        <v>0.26462089901058627</v>
      </c>
    </row>
    <row r="17" spans="1:23">
      <c r="A17" s="76" t="s">
        <v>98</v>
      </c>
      <c r="B17" s="15">
        <f>B11/B$4-1</f>
        <v>1.3169422030402242</v>
      </c>
      <c r="C17" s="15">
        <f t="shared" ref="C17:E17" si="3">C11/C$4-1</f>
        <v>0.91353803492873165</v>
      </c>
      <c r="D17" s="15">
        <f t="shared" si="3"/>
        <v>0.58037276062580689</v>
      </c>
      <c r="E17" s="15">
        <f t="shared" si="3"/>
        <v>0.85601040412123131</v>
      </c>
      <c r="F17" s="15">
        <f>F11/F$4-1</f>
        <v>0.60500919985225976</v>
      </c>
    </row>
    <row r="20" spans="1:23" ht="19.8">
      <c r="A20" s="127" t="s">
        <v>29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</row>
    <row r="21" spans="1:23">
      <c r="A21" s="77"/>
      <c r="B21" s="128" t="str">
        <f>"Simulação: Salario Base: "&amp;Racionalização!$I$3&amp;" e Step de "&amp;Racionalização!$I$4*100&amp;" )"</f>
        <v>Simulação: Salario Base: 2640 e Step de 5 )</v>
      </c>
      <c r="C21" s="128"/>
      <c r="D21" s="128"/>
      <c r="E21" s="128"/>
      <c r="F21" s="128"/>
      <c r="H21" s="129" t="str">
        <f>"Simulação: Salario Base: "&amp;Racionalização!$I$3&amp;" e Step de "&amp;Racionalização!$AJ$2*100&amp;" )"</f>
        <v>Simulação: Salario Base: 2640 e Step de 4 )</v>
      </c>
      <c r="I21" s="130" t="str">
        <f>"Simulação: Salario Base: "&amp;Racionalização!$I$3&amp;" e Step de "&amp;Racionalização!$I$4*100&amp;" )"</f>
        <v>Simulação: Salario Base: 2640 e Step de 5 )</v>
      </c>
      <c r="J21" s="130" t="str">
        <f>"Simulação: Salario Base: "&amp;Racionalização!$I$3&amp;" e Step de "&amp;Racionalização!$I$4*100&amp;" )"</f>
        <v>Simulação: Salario Base: 2640 e Step de 5 )</v>
      </c>
      <c r="K21" s="130" t="str">
        <f>"Simulação: Salario Base: "&amp;Racionalização!$I$3&amp;" e Step de "&amp;Racionalização!$I$4*100&amp;" )"</f>
        <v>Simulação: Salario Base: 2640 e Step de 5 )</v>
      </c>
      <c r="L21" s="130" t="str">
        <f>"Simulação: Salario Base: "&amp;Racionalização!$I$3&amp;" e Step de "&amp;Racionalização!$I$4*100&amp;" )"</f>
        <v>Simulação: Salario Base: 2640 e Step de 5 )</v>
      </c>
      <c r="M21" s="131" t="str">
        <f>"Simulação: Salario Base: "&amp;Racionalização!$I$3&amp;" e Step de "&amp;Racionalização!$I$4*100&amp;" )"</f>
        <v>Simulação: Salario Base: 2640 e Step de 5 )</v>
      </c>
      <c r="O21" s="129" t="str">
        <f>"Simulação: Salario Base: "&amp;Racionalização!$I$3&amp;" e Step de "&amp;Racionalização!$AS$2*100&amp;" )"</f>
        <v>Simulação: Salario Base: 2640 e Step de 3,9 )</v>
      </c>
      <c r="P21" s="130" t="str">
        <f>"Simulação: Salario Base: "&amp;Racionalização!$I$3&amp;" e Step de "&amp;Racionalização!$I$4*100&amp;" )"</f>
        <v>Simulação: Salario Base: 2640 e Step de 5 )</v>
      </c>
      <c r="Q21" s="130" t="str">
        <f>"Simulação: Salario Base: "&amp;Racionalização!$I$3&amp;" e Step de "&amp;Racionalização!$I$4*100&amp;" )"</f>
        <v>Simulação: Salario Base: 2640 e Step de 5 )</v>
      </c>
      <c r="R21" s="130" t="str">
        <f>"Simulação: Salario Base: "&amp;Racionalização!$I$3&amp;" e Step de "&amp;Racionalização!$I$4*100&amp;" )"</f>
        <v>Simulação: Salario Base: 2640 e Step de 5 )</v>
      </c>
      <c r="S21" s="130" t="str">
        <f>"Simulação: Salario Base: "&amp;Racionalização!$I$3&amp;" e Step de "&amp;Racionalização!$I$4*100&amp;" )"</f>
        <v>Simulação: Salario Base: 2640 e Step de 5 )</v>
      </c>
      <c r="T21" s="131" t="str">
        <f>"Simulação: Salario Base: "&amp;Racionalização!$I$3&amp;" e Step de "&amp;Racionalização!$I$4*100&amp;" )"</f>
        <v>Simulação: Salario Base: 2640 e Step de 5 )</v>
      </c>
    </row>
    <row r="22" spans="1:23">
      <c r="A22" s="77"/>
      <c r="B22" s="126" t="s">
        <v>25</v>
      </c>
      <c r="C22" s="126"/>
      <c r="D22" s="126"/>
      <c r="E22" s="138"/>
      <c r="F22" s="139"/>
      <c r="I22" s="136" t="s">
        <v>25</v>
      </c>
      <c r="J22" s="137"/>
      <c r="K22" s="137"/>
      <c r="L22" s="24"/>
      <c r="M22" s="23"/>
      <c r="P22" s="126" t="s">
        <v>25</v>
      </c>
      <c r="Q22" s="126"/>
      <c r="R22" s="126"/>
      <c r="S22" s="25"/>
      <c r="T22" s="26"/>
    </row>
    <row r="23" spans="1:23">
      <c r="A23" s="76"/>
      <c r="B23" s="14" t="s">
        <v>15</v>
      </c>
      <c r="C23" s="14" t="s">
        <v>16</v>
      </c>
      <c r="D23" s="14" t="s">
        <v>17</v>
      </c>
      <c r="E23" s="14" t="s">
        <v>18</v>
      </c>
      <c r="F23" s="14" t="s">
        <v>19</v>
      </c>
      <c r="H23" s="9"/>
      <c r="I23" s="14" t="s">
        <v>15</v>
      </c>
      <c r="J23" s="14" t="s">
        <v>16</v>
      </c>
      <c r="K23" s="14" t="s">
        <v>17</v>
      </c>
      <c r="L23" s="14" t="s">
        <v>18</v>
      </c>
      <c r="M23" s="14" t="s">
        <v>19</v>
      </c>
      <c r="O23" s="9"/>
      <c r="P23" s="14" t="s">
        <v>15</v>
      </c>
      <c r="Q23" s="14" t="s">
        <v>16</v>
      </c>
      <c r="R23" s="14" t="s">
        <v>17</v>
      </c>
      <c r="S23" s="14" t="s">
        <v>18</v>
      </c>
      <c r="T23" s="14" t="s">
        <v>19</v>
      </c>
    </row>
    <row r="24" spans="1:23">
      <c r="A24" s="76" t="s">
        <v>20</v>
      </c>
      <c r="B24" s="12">
        <f>Racionalização!$J$43</f>
        <v>2640</v>
      </c>
      <c r="C24" s="12">
        <f>Racionalização!$J$43</f>
        <v>2640</v>
      </c>
      <c r="D24" s="12">
        <f>Racionalização!$J$43</f>
        <v>2640</v>
      </c>
      <c r="E24" s="12">
        <f>Racionalização!J30</f>
        <v>3900.4823716031256</v>
      </c>
      <c r="F24" s="12">
        <f>Racionalização!$J$16</f>
        <v>6050.9283589947272</v>
      </c>
      <c r="G24">
        <f>E24/F24</f>
        <v>0.64460891621779726</v>
      </c>
      <c r="H24" s="9" t="s">
        <v>20</v>
      </c>
      <c r="I24" s="12">
        <f>Racionalização!$AI$43</f>
        <v>2640</v>
      </c>
      <c r="J24" s="12">
        <f>Racionalização!$AI$43</f>
        <v>2640</v>
      </c>
      <c r="K24" s="12">
        <f>Racionalização!$AI$43</f>
        <v>2640</v>
      </c>
      <c r="L24" s="12">
        <f>Racionalização!$AI$30</f>
        <v>3613.0222930699238</v>
      </c>
      <c r="M24" s="12">
        <f>Racionalização!$AI$17</f>
        <v>4944.6704887197902</v>
      </c>
      <c r="N24">
        <f>L24/M24</f>
        <v>0.73069020500198401</v>
      </c>
      <c r="O24" s="9" t="s">
        <v>20</v>
      </c>
      <c r="P24" s="12">
        <f>Racionalização!$AR$43</f>
        <v>2640</v>
      </c>
      <c r="Q24" s="12">
        <f>Racionalização!$AR$43</f>
        <v>2640</v>
      </c>
      <c r="R24" s="12">
        <f>Racionalização!$AR$43</f>
        <v>2640</v>
      </c>
      <c r="S24" s="12">
        <f>Racionalização!$AR$30</f>
        <v>3585.3231666203651</v>
      </c>
      <c r="T24" s="12">
        <f>Racionalização!$AR$17</f>
        <v>4869.1447761760155</v>
      </c>
      <c r="U24">
        <f>S24/T24</f>
        <v>0.73633529735299841</v>
      </c>
    </row>
    <row r="25" spans="1:23">
      <c r="A25" s="76" t="s">
        <v>21</v>
      </c>
      <c r="B25" s="12">
        <f>Racionalização!$Q$31</f>
        <v>6671.1485157916877</v>
      </c>
      <c r="C25" s="12">
        <f>Racionalização!$Q$31</f>
        <v>6671.1485157916877</v>
      </c>
      <c r="D25" s="12">
        <f>Racionalização!$Q$31</f>
        <v>6671.1485157916877</v>
      </c>
      <c r="E25" s="12">
        <f>Racionalização!$Q$18</f>
        <v>9856.3246909817572</v>
      </c>
      <c r="F25" s="12">
        <f>Racionalização!$Q$5</f>
        <v>14562.28057044355</v>
      </c>
      <c r="G25">
        <f>E25/F25</f>
        <v>0.676839362028687</v>
      </c>
      <c r="H25" s="9" t="s">
        <v>21</v>
      </c>
      <c r="I25" s="12">
        <f>Racionalização!$AP$31</f>
        <v>5562.0818246232984</v>
      </c>
      <c r="J25" s="12">
        <f>Racionalização!$AP$31</f>
        <v>5562.0818246232984</v>
      </c>
      <c r="K25" s="12">
        <f>Racionalização!$AP$31</f>
        <v>5562.0818246232984</v>
      </c>
      <c r="L25" s="12">
        <f>Racionalização!$AP$18</f>
        <v>7612.0930410011415</v>
      </c>
      <c r="M25" s="12">
        <f>Racionalização!$AP$5</f>
        <v>10417.674944719529</v>
      </c>
      <c r="N25">
        <f>L25/M25</f>
        <v>0.73069020500198367</v>
      </c>
      <c r="O25" s="9" t="s">
        <v>21</v>
      </c>
      <c r="P25" s="12">
        <f>Racionalização!$AY$31</f>
        <v>5461.341455401277</v>
      </c>
      <c r="Q25" s="12">
        <f>Racionalização!$AY$31</f>
        <v>5461.341455401277</v>
      </c>
      <c r="R25" s="12">
        <f>Racionalização!$AY$31</f>
        <v>5461.341455401277</v>
      </c>
      <c r="S25" s="12">
        <f>Racionalização!$AY$18</f>
        <v>7416.9219851796888</v>
      </c>
      <c r="T25" s="12">
        <f>Racionalização!$AY$5</f>
        <v>10072.750840333581</v>
      </c>
      <c r="U25">
        <f>S25/T25</f>
        <v>0.73633529735299807</v>
      </c>
    </row>
    <row r="26" spans="1:23">
      <c r="A26" s="76" t="s">
        <v>30</v>
      </c>
      <c r="B26" s="13">
        <f>B24/B$3-1</f>
        <v>0.82557464110862178</v>
      </c>
      <c r="C26" s="13">
        <f t="shared" ref="C26:F26" si="4">C24/C$3-1</f>
        <v>0.50771849068241393</v>
      </c>
      <c r="D26" s="13">
        <f t="shared" si="4"/>
        <v>0.24521253513952046</v>
      </c>
      <c r="E26" s="13">
        <f t="shared" si="4"/>
        <v>0.46239389454936664</v>
      </c>
      <c r="F26" s="13">
        <f t="shared" si="4"/>
        <v>0.32785194396111561</v>
      </c>
      <c r="H26" s="132"/>
      <c r="I26" s="13">
        <f>I24/B$3-1</f>
        <v>0.82557464110862178</v>
      </c>
      <c r="J26" s="13">
        <f t="shared" ref="J26:M26" si="5">J24/C$3-1</f>
        <v>0.50771849068241393</v>
      </c>
      <c r="K26" s="13">
        <f t="shared" si="5"/>
        <v>0.24521253513952046</v>
      </c>
      <c r="L26" s="13">
        <f t="shared" si="5"/>
        <v>0.35461751621366444</v>
      </c>
      <c r="M26" s="13">
        <f t="shared" si="5"/>
        <v>8.5088094115948643E-2</v>
      </c>
      <c r="O26" s="134"/>
      <c r="P26" s="20">
        <f>P24/B$3-1</f>
        <v>0.82557464110862178</v>
      </c>
      <c r="Q26" s="20">
        <f t="shared" ref="Q26:T26" si="6">Q24/C$3-1</f>
        <v>0.50771849068241393</v>
      </c>
      <c r="R26" s="20">
        <f t="shared" si="6"/>
        <v>0.24521253513952046</v>
      </c>
      <c r="S26" s="20">
        <f t="shared" si="6"/>
        <v>0.34423238187769334</v>
      </c>
      <c r="T26" s="20">
        <f t="shared" si="6"/>
        <v>6.8514279608423934E-2</v>
      </c>
    </row>
    <row r="27" spans="1:23">
      <c r="A27" s="76" t="s">
        <v>31</v>
      </c>
      <c r="B27" s="13">
        <f>B25/B$4-1</f>
        <v>1.3169422030402242</v>
      </c>
      <c r="C27" s="13">
        <f t="shared" ref="C27:F27" si="7">C25/C$4-1</f>
        <v>0.91353803492873165</v>
      </c>
      <c r="D27" s="13">
        <f t="shared" si="7"/>
        <v>0.58037276062580689</v>
      </c>
      <c r="E27" s="13">
        <f t="shared" si="7"/>
        <v>0.85601040412123131</v>
      </c>
      <c r="F27" s="13">
        <f t="shared" si="7"/>
        <v>0.60500919985225976</v>
      </c>
      <c r="H27" s="133"/>
      <c r="I27" s="13">
        <f>I25/B$4-1</f>
        <v>0.93175464250676332</v>
      </c>
      <c r="J27" s="13">
        <f t="shared" ref="J27:M27" si="8">J25/C$4-1</f>
        <v>0.59541570684690548</v>
      </c>
      <c r="K27" s="13">
        <f t="shared" si="8"/>
        <v>0.31763857260842121</v>
      </c>
      <c r="L27" s="13">
        <f t="shared" si="8"/>
        <v>0.43340690614258603</v>
      </c>
      <c r="M27" s="13">
        <f t="shared" si="8"/>
        <v>0.1482036791189183</v>
      </c>
      <c r="O27" s="135"/>
      <c r="P27" s="21">
        <f>P25/B$4-1</f>
        <v>0.89676672214374964</v>
      </c>
      <c r="Q27" s="21">
        <f t="shared" ref="Q27:T27" si="9">Q25/C$4-1</f>
        <v>0.56651955385274233</v>
      </c>
      <c r="R27" s="21">
        <f t="shared" si="9"/>
        <v>0.29377351623364567</v>
      </c>
      <c r="S27" s="21">
        <f t="shared" si="9"/>
        <v>0.39665491982466583</v>
      </c>
      <c r="T27" s="21">
        <f t="shared" si="9"/>
        <v>0.11018721884593896</v>
      </c>
    </row>
    <row r="29" spans="1:23">
      <c r="A29" s="77"/>
      <c r="B29" s="128" t="str">
        <f>"Simulação: Salario Base: "&amp;Racionalização!$I$48&amp;" e Step de "&amp;Racionalização!$I$49*100&amp;" )"</f>
        <v>Simulação: Salario Base: 3960 e Step de 5 )</v>
      </c>
      <c r="C29" s="128"/>
      <c r="D29" s="128"/>
      <c r="E29" s="128"/>
      <c r="F29" s="128"/>
      <c r="H29" s="129" t="str">
        <f>"Simulação: Salario Base: "&amp;Racionalização!$I$48&amp;" e Step de "&amp;Racionalização!$AJ$47*100&amp;" )"</f>
        <v>Simulação: Salario Base: 3960 e Step de 4 )</v>
      </c>
      <c r="I29" s="130"/>
      <c r="J29" s="130"/>
      <c r="K29" s="130"/>
      <c r="L29" s="130"/>
      <c r="M29" s="131"/>
      <c r="O29" s="129" t="str">
        <f>"Simulação: Salario Base: "&amp;Racionalização!$I$48&amp;" e Step de "&amp;Racionalização!$AS$47*100&amp;" )"</f>
        <v>Simulação: Salario Base: 3960 e Step de 3,9 )</v>
      </c>
      <c r="P29" s="130"/>
      <c r="Q29" s="130"/>
      <c r="R29" s="130"/>
      <c r="S29" s="130"/>
      <c r="T29" s="131"/>
    </row>
    <row r="30" spans="1:23">
      <c r="A30" s="77"/>
      <c r="B30" s="126" t="s">
        <v>25</v>
      </c>
      <c r="C30" s="126"/>
      <c r="D30" s="126"/>
      <c r="E30" s="138"/>
      <c r="F30" s="139"/>
      <c r="I30" s="136" t="s">
        <v>25</v>
      </c>
      <c r="J30" s="137"/>
      <c r="K30" s="137"/>
      <c r="L30" s="24"/>
      <c r="M30" s="23"/>
      <c r="P30" s="126" t="s">
        <v>25</v>
      </c>
      <c r="Q30" s="126"/>
      <c r="R30" s="126"/>
      <c r="S30" s="25"/>
      <c r="T30" s="26"/>
    </row>
    <row r="31" spans="1:23">
      <c r="A31" s="76"/>
      <c r="B31" s="14" t="s">
        <v>15</v>
      </c>
      <c r="C31" s="14" t="s">
        <v>16</v>
      </c>
      <c r="D31" s="14" t="s">
        <v>17</v>
      </c>
      <c r="E31" s="14" t="s">
        <v>18</v>
      </c>
      <c r="F31" s="14" t="s">
        <v>19</v>
      </c>
      <c r="H31" s="9"/>
      <c r="I31" s="14" t="s">
        <v>15</v>
      </c>
      <c r="J31" s="14" t="s">
        <v>16</v>
      </c>
      <c r="K31" s="14" t="s">
        <v>17</v>
      </c>
      <c r="L31" s="14" t="s">
        <v>18</v>
      </c>
      <c r="M31" s="14" t="s">
        <v>19</v>
      </c>
      <c r="O31" s="9"/>
      <c r="P31" s="14" t="s">
        <v>15</v>
      </c>
      <c r="Q31" s="14" t="s">
        <v>16</v>
      </c>
      <c r="R31" s="14" t="s">
        <v>17</v>
      </c>
      <c r="S31" s="14" t="s">
        <v>18</v>
      </c>
      <c r="T31" s="14" t="s">
        <v>19</v>
      </c>
    </row>
    <row r="32" spans="1:23">
      <c r="A32" s="76" t="s">
        <v>20</v>
      </c>
      <c r="B32" s="12">
        <f>Racionalização!$J$88</f>
        <v>3960</v>
      </c>
      <c r="C32" s="12">
        <f>Racionalização!$J$88</f>
        <v>3960</v>
      </c>
      <c r="D32" s="12">
        <f>Racionalização!$J$88</f>
        <v>3960</v>
      </c>
      <c r="E32" s="12">
        <f>Racionalização!$J$75</f>
        <v>6450.4227220386701</v>
      </c>
      <c r="F32" s="12">
        <f>Racionalização!$J$62</f>
        <v>7467.170603600016</v>
      </c>
      <c r="G32">
        <f>E32/F32</f>
        <v>0.86383759853147601</v>
      </c>
      <c r="H32" s="9" t="s">
        <v>20</v>
      </c>
      <c r="I32" s="12">
        <f>Racionalização!$AI$88</f>
        <v>3960</v>
      </c>
      <c r="J32" s="12">
        <f>Racionalização!$AI$88</f>
        <v>3960</v>
      </c>
      <c r="K32" s="12">
        <f>Racionalização!$AI$88</f>
        <v>3960</v>
      </c>
      <c r="L32" s="12">
        <f>Racionalização!$AI$75</f>
        <v>5419.5334396048847</v>
      </c>
      <c r="M32" s="12">
        <f>Racionalização!$AI$62</f>
        <v>6096.2380630077096</v>
      </c>
      <c r="N32">
        <f>L32/M32</f>
        <v>0.88899635867091475</v>
      </c>
      <c r="O32" s="9" t="s">
        <v>20</v>
      </c>
      <c r="P32" s="12">
        <f>Racionalização!$AR$88</f>
        <v>3960</v>
      </c>
      <c r="Q32" s="12">
        <f>Racionalização!$AR$88</f>
        <v>3960</v>
      </c>
      <c r="R32" s="12">
        <f>Racionalização!$AR$88</f>
        <v>3960</v>
      </c>
      <c r="S32" s="12">
        <f>Racionalização!$AR$75</f>
        <v>5377.984749930547</v>
      </c>
      <c r="T32" s="12">
        <f>Racionalização!$AR$62</f>
        <v>6032.0677267637348</v>
      </c>
      <c r="U32">
        <f>S32/T32</f>
        <v>0.89156571072120405</v>
      </c>
      <c r="W32" s="17"/>
    </row>
    <row r="33" spans="1:23">
      <c r="A33" s="76" t="s">
        <v>21</v>
      </c>
      <c r="B33" s="12">
        <f>Racionalização!$Q$76</f>
        <v>10006.722773687534</v>
      </c>
      <c r="C33" s="12">
        <f>Racionalização!$Q$76</f>
        <v>10006.722773687534</v>
      </c>
      <c r="D33" s="12">
        <f>Racionalização!$Q$76</f>
        <v>10006.722773687534</v>
      </c>
      <c r="E33" s="12">
        <f>Racionalização!$Q$63</f>
        <v>16299.896957711082</v>
      </c>
      <c r="F33" s="12">
        <f>Racionalização!$Q$50</f>
        <v>18869.168215670292</v>
      </c>
      <c r="G33">
        <f>E33/F33</f>
        <v>0.86383759853147601</v>
      </c>
      <c r="H33" s="9" t="s">
        <v>21</v>
      </c>
      <c r="I33" s="12">
        <f>Racionalização!$AP$76</f>
        <v>8343.1227369349472</v>
      </c>
      <c r="J33" s="12">
        <f>Racionalização!$AP$76</f>
        <v>8343.1227369349472</v>
      </c>
      <c r="K33" s="12">
        <f>Racionalização!$AP$76</f>
        <v>8343.1227369349472</v>
      </c>
      <c r="L33" s="12">
        <f>Racionalização!$AP$63</f>
        <v>11418.139561501708</v>
      </c>
      <c r="M33" s="12">
        <f>Racionalização!$AP$50</f>
        <v>14133.670508607562</v>
      </c>
      <c r="N33">
        <f>L33/M33</f>
        <v>0.80786796002835459</v>
      </c>
      <c r="O33" s="9" t="s">
        <v>21</v>
      </c>
      <c r="P33" s="12">
        <f>Racionalização!$AY$76</f>
        <v>8192.0121831019169</v>
      </c>
      <c r="Q33" s="12">
        <f>Racionalização!$AY$76</f>
        <v>8192.0121831019169</v>
      </c>
      <c r="R33" s="12">
        <f>Racionalização!$AY$76</f>
        <v>8192.0121831019169</v>
      </c>
      <c r="S33" s="12">
        <f>Racionalização!$AY$63</f>
        <v>11125.382977769534</v>
      </c>
      <c r="T33" s="12">
        <f>Racionalização!$AY$50</f>
        <v>12478.477855288987</v>
      </c>
      <c r="U33">
        <f>S33/T33</f>
        <v>0.89156571072120416</v>
      </c>
      <c r="W33" s="17"/>
    </row>
    <row r="34" spans="1:23">
      <c r="A34" s="76" t="s">
        <v>30</v>
      </c>
      <c r="B34" s="13">
        <f>B32/B$3-1</f>
        <v>1.7383619616629327</v>
      </c>
      <c r="C34" s="13">
        <f t="shared" ref="C34:F34" si="10">C32/C$3-1</f>
        <v>1.2615777360236211</v>
      </c>
      <c r="D34" s="13">
        <f t="shared" si="10"/>
        <v>0.8678188027092808</v>
      </c>
      <c r="E34" s="13">
        <f t="shared" si="10"/>
        <v>1.4184339031110156</v>
      </c>
      <c r="F34" s="13">
        <f t="shared" si="10"/>
        <v>0.638640620681032</v>
      </c>
      <c r="H34" s="132"/>
      <c r="I34" s="13">
        <f>I32/B$3-1</f>
        <v>1.7383619616629327</v>
      </c>
      <c r="J34" s="13">
        <f t="shared" ref="J34" si="11">J32/C$3-1</f>
        <v>1.2615777360236211</v>
      </c>
      <c r="K34" s="13">
        <f t="shared" ref="K34" si="12">K32/D$3-1</f>
        <v>0.8678188027092808</v>
      </c>
      <c r="L34" s="13">
        <f t="shared" ref="L34" si="13">L32/E$3-1</f>
        <v>1.0319262743204964</v>
      </c>
      <c r="M34" s="13">
        <f t="shared" ref="M34" si="14">M32/F$3-1</f>
        <v>0.33779497666361102</v>
      </c>
      <c r="O34" s="134"/>
      <c r="P34" s="20">
        <f>P32/B$3-1</f>
        <v>1.7383619616629327</v>
      </c>
      <c r="Q34" s="20">
        <f t="shared" ref="Q34" si="15">Q32/C$3-1</f>
        <v>1.2615777360236211</v>
      </c>
      <c r="R34" s="20">
        <f t="shared" ref="R34" si="16">R32/D$3-1</f>
        <v>0.8678188027092808</v>
      </c>
      <c r="S34" s="20">
        <f t="shared" ref="S34" si="17">S32/E$3-1</f>
        <v>1.0163485728165398</v>
      </c>
      <c r="T34" s="20">
        <f t="shared" ref="T34" si="18">T32/F$3-1</f>
        <v>0.32371305391211513</v>
      </c>
    </row>
    <row r="35" spans="1:23">
      <c r="A35" s="76" t="s">
        <v>31</v>
      </c>
      <c r="B35" s="13">
        <f>B33/B$4-1</f>
        <v>2.4754133045603375</v>
      </c>
      <c r="C35" s="13">
        <f t="shared" ref="C35:F35" si="19">C33/C$4-1</f>
        <v>1.8703070523930982</v>
      </c>
      <c r="D35" s="13">
        <f t="shared" si="19"/>
        <v>1.370559140938711</v>
      </c>
      <c r="E35" s="13">
        <f t="shared" si="19"/>
        <v>2.0693772058154867</v>
      </c>
      <c r="F35" s="13">
        <f t="shared" si="19"/>
        <v>1.0797009392319525</v>
      </c>
      <c r="H35" s="133"/>
      <c r="I35" s="13">
        <f>I33/B$4-1</f>
        <v>1.8976319637601446</v>
      </c>
      <c r="J35" s="13">
        <f t="shared" ref="J35" si="20">J33/C$4-1</f>
        <v>1.3931235602703582</v>
      </c>
      <c r="K35" s="13">
        <f t="shared" ref="K35" si="21">K33/D$4-1</f>
        <v>0.97645785891263182</v>
      </c>
      <c r="L35" s="13">
        <f t="shared" ref="L35" si="22">L33/E$4-1</f>
        <v>1.1501103592138784</v>
      </c>
      <c r="M35" s="13">
        <f t="shared" ref="M35" si="23">M33/F$4-1</f>
        <v>0.5577691340488129</v>
      </c>
      <c r="O35" s="135"/>
      <c r="P35" s="21">
        <f>P33/B$4-1</f>
        <v>1.8451500832156249</v>
      </c>
      <c r="Q35" s="21">
        <f t="shared" ref="Q35" si="24">Q33/C$4-1</f>
        <v>1.3497793307791137</v>
      </c>
      <c r="R35" s="21">
        <f t="shared" ref="R35" si="25">R33/D$4-1</f>
        <v>0.94066027435046884</v>
      </c>
      <c r="S35" s="21">
        <f t="shared" ref="S35" si="26">S33/E$4-1</f>
        <v>1.0949823797369986</v>
      </c>
      <c r="T35" s="21">
        <f t="shared" ref="T35" si="27">T33/F$4-1</f>
        <v>0.37533895607956191</v>
      </c>
    </row>
  </sheetData>
  <mergeCells count="23">
    <mergeCell ref="B30:D30"/>
    <mergeCell ref="E30:F30"/>
    <mergeCell ref="I30:K30"/>
    <mergeCell ref="P30:R30"/>
    <mergeCell ref="H34:H35"/>
    <mergeCell ref="O34:O35"/>
    <mergeCell ref="B29:F29"/>
    <mergeCell ref="H29:M29"/>
    <mergeCell ref="O29:T29"/>
    <mergeCell ref="B22:D22"/>
    <mergeCell ref="E22:F22"/>
    <mergeCell ref="B21:F21"/>
    <mergeCell ref="H21:M21"/>
    <mergeCell ref="O21:T21"/>
    <mergeCell ref="H26:H27"/>
    <mergeCell ref="O26:O27"/>
    <mergeCell ref="I22:K22"/>
    <mergeCell ref="P22:R22"/>
    <mergeCell ref="B1:F1"/>
    <mergeCell ref="B7:F7"/>
    <mergeCell ref="B14:F14"/>
    <mergeCell ref="B8:D8"/>
    <mergeCell ref="A20:T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D366B929FB664189B5EDCF57A30BD4" ma:contentTypeVersion="13" ma:contentTypeDescription="Create a new document." ma:contentTypeScope="" ma:versionID="6b5137b3f58e851bf8488bde68fd3b77">
  <xsd:schema xmlns:xsd="http://www.w3.org/2001/XMLSchema" xmlns:xs="http://www.w3.org/2001/XMLSchema" xmlns:p="http://schemas.microsoft.com/office/2006/metadata/properties" xmlns:ns3="df0042bc-e784-4c96-af90-956bd837b662" xmlns:ns4="b0d2b363-460e-4698-81f7-72e711b79eb2" targetNamespace="http://schemas.microsoft.com/office/2006/metadata/properties" ma:root="true" ma:fieldsID="e6c5243e1899d6eeeab6536e73d62be7" ns3:_="" ns4:_="">
    <xsd:import namespace="df0042bc-e784-4c96-af90-956bd837b662"/>
    <xsd:import namespace="b0d2b363-460e-4698-81f7-72e711b79eb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042bc-e784-4c96-af90-956bd837b6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2b363-460e-4698-81f7-72e711b79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0d2b363-460e-4698-81f7-72e711b79eb2" xsi:nil="true"/>
  </documentManagement>
</p:properties>
</file>

<file path=customXml/itemProps1.xml><?xml version="1.0" encoding="utf-8"?>
<ds:datastoreItem xmlns:ds="http://schemas.openxmlformats.org/officeDocument/2006/customXml" ds:itemID="{D6F68008-27AB-478E-9E5D-F24A79732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042bc-e784-4c96-af90-956bd837b662"/>
    <ds:schemaRef ds:uri="b0d2b363-460e-4698-81f7-72e711b79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5A805D-011C-4132-9142-E6C0518B6E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3018D-B172-493B-8957-BD9B19FC1850}">
  <ds:schemaRefs>
    <ds:schemaRef ds:uri="df0042bc-e784-4c96-af90-956bd837b66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0d2b363-460e-4698-81f7-72e711b79eb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P36 - Desenho</vt:lpstr>
      <vt:lpstr>Racionalização</vt:lpstr>
      <vt:lpstr>Resumo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felipe.gramonski</dc:creator>
  <cp:lastModifiedBy>Bianca Ponciano Prell</cp:lastModifiedBy>
  <dcterms:created xsi:type="dcterms:W3CDTF">2023-05-26T22:28:01Z</dcterms:created>
  <dcterms:modified xsi:type="dcterms:W3CDTF">2023-06-09T21:14:53Z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0x010100A3D366B929FB664189B5EDCF57A30BD4</vt:lpwstr>
  </property>
</Properties>
</file>